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SAFCDMX\EJERCICIO 2020\4 Enero - Diciembre\3 LDF\Clasificaciones\"/>
    </mc:Choice>
  </mc:AlternateContent>
  <xr:revisionPtr revIDLastSave="0" documentId="13_ncr:1_{F7F08B8F-8619-49DF-9B2C-FD1FBB1C79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 6b" sheetId="1" r:id="rId1"/>
  </sheets>
  <definedNames>
    <definedName name="_xlnm._FilterDatabase" localSheetId="0" hidden="1">'Formato 6b'!$A$106:$H$146</definedName>
    <definedName name="_xlnm.Print_Area" localSheetId="0">'Formato 6b'!$A$1:$H$244</definedName>
    <definedName name="_xlnm.Print_Titles" localSheetId="0">'Formato 6b'!$1:$7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5" i="1" l="1"/>
  <c r="G235" i="1"/>
  <c r="D235" i="1"/>
  <c r="H234" i="1"/>
  <c r="G234" i="1"/>
  <c r="D234" i="1"/>
  <c r="F232" i="1"/>
  <c r="G232" i="1" s="1"/>
  <c r="E232" i="1"/>
  <c r="C232" i="1"/>
  <c r="D232" i="1" s="1"/>
  <c r="G224" i="1"/>
  <c r="H224" i="1"/>
  <c r="G225" i="1"/>
  <c r="H225" i="1"/>
  <c r="G226" i="1"/>
  <c r="H226" i="1"/>
  <c r="G227" i="1"/>
  <c r="H227" i="1"/>
  <c r="D224" i="1"/>
  <c r="D225" i="1"/>
  <c r="D226" i="1"/>
  <c r="D227" i="1"/>
  <c r="D228" i="1"/>
  <c r="G137" i="1"/>
  <c r="H137" i="1"/>
  <c r="G138" i="1"/>
  <c r="H138" i="1"/>
  <c r="G139" i="1"/>
  <c r="H139" i="1"/>
  <c r="G140" i="1"/>
  <c r="H140" i="1"/>
  <c r="D137" i="1"/>
  <c r="D138" i="1"/>
  <c r="D139" i="1"/>
  <c r="D140" i="1"/>
  <c r="D141" i="1"/>
  <c r="D95" i="1"/>
  <c r="D96" i="1"/>
  <c r="D97" i="1"/>
  <c r="D98" i="1"/>
  <c r="D99" i="1"/>
  <c r="D100" i="1"/>
  <c r="D101" i="1"/>
  <c r="D102" i="1"/>
  <c r="H223" i="1"/>
  <c r="G223" i="1"/>
  <c r="D223" i="1"/>
  <c r="H222" i="1"/>
  <c r="G222" i="1"/>
  <c r="D222" i="1"/>
  <c r="H185" i="1"/>
  <c r="G185" i="1"/>
  <c r="D185" i="1"/>
  <c r="H171" i="1"/>
  <c r="G171" i="1"/>
  <c r="D171" i="1"/>
  <c r="H170" i="1"/>
  <c r="G170" i="1"/>
  <c r="D170" i="1"/>
  <c r="H169" i="1"/>
  <c r="G169" i="1"/>
  <c r="D169" i="1"/>
  <c r="H46" i="1"/>
  <c r="G46" i="1"/>
  <c r="D46" i="1"/>
  <c r="H232" i="1" l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41" i="1"/>
  <c r="G142" i="1"/>
  <c r="G143" i="1"/>
  <c r="G144" i="1"/>
  <c r="G145" i="1"/>
  <c r="G146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41" i="1"/>
  <c r="H142" i="1"/>
  <c r="H143" i="1"/>
  <c r="H144" i="1"/>
  <c r="H145" i="1"/>
  <c r="H146" i="1"/>
  <c r="H166" i="1"/>
  <c r="H167" i="1"/>
  <c r="H168" i="1"/>
  <c r="H172" i="1"/>
  <c r="H173" i="1"/>
  <c r="H174" i="1"/>
  <c r="H175" i="1"/>
  <c r="H176" i="1"/>
  <c r="H177" i="1"/>
  <c r="H178" i="1"/>
  <c r="H179" i="1"/>
  <c r="H180" i="1"/>
  <c r="G166" i="1"/>
  <c r="G167" i="1"/>
  <c r="G168" i="1"/>
  <c r="G172" i="1"/>
  <c r="G173" i="1"/>
  <c r="G174" i="1"/>
  <c r="G175" i="1"/>
  <c r="G176" i="1"/>
  <c r="G177" i="1"/>
  <c r="G178" i="1"/>
  <c r="G179" i="1"/>
  <c r="G180" i="1"/>
  <c r="F153" i="1" l="1"/>
  <c r="E153" i="1"/>
  <c r="C153" i="1"/>
  <c r="F211" i="1"/>
  <c r="E211" i="1"/>
  <c r="C211" i="1"/>
  <c r="H213" i="1"/>
  <c r="G213" i="1"/>
  <c r="D213" i="1"/>
  <c r="G99" i="1" l="1"/>
  <c r="H99" i="1"/>
  <c r="D44" i="1"/>
  <c r="G44" i="1"/>
  <c r="H44" i="1"/>
  <c r="G230" i="1" l="1"/>
  <c r="H230" i="1"/>
  <c r="D230" i="1"/>
  <c r="G186" i="1"/>
  <c r="H186" i="1"/>
  <c r="D186" i="1"/>
  <c r="H80" i="1"/>
  <c r="G80" i="1"/>
  <c r="D80" i="1"/>
  <c r="F39" i="1"/>
  <c r="E39" i="1"/>
  <c r="C39" i="1"/>
  <c r="G221" i="1" l="1"/>
  <c r="H221" i="1"/>
  <c r="G228" i="1"/>
  <c r="H228" i="1"/>
  <c r="D221" i="1"/>
  <c r="H214" i="1"/>
  <c r="G214" i="1"/>
  <c r="G211" i="1" s="1"/>
  <c r="D214" i="1"/>
  <c r="C218" i="1"/>
  <c r="C216" i="1" s="1"/>
  <c r="E218" i="1"/>
  <c r="E216" i="1" s="1"/>
  <c r="F218" i="1"/>
  <c r="F216" i="1" s="1"/>
  <c r="D166" i="1"/>
  <c r="D167" i="1"/>
  <c r="D168" i="1"/>
  <c r="D172" i="1"/>
  <c r="D109" i="1"/>
  <c r="G49" i="1"/>
  <c r="H49" i="1"/>
  <c r="D49" i="1"/>
  <c r="G218" i="1" l="1"/>
  <c r="G216" i="1" s="1"/>
  <c r="H211" i="1"/>
  <c r="D218" i="1"/>
  <c r="D216" i="1" s="1"/>
  <c r="D211" i="1"/>
  <c r="H218" i="1"/>
  <c r="H216" i="1" s="1"/>
  <c r="F182" i="1" l="1"/>
  <c r="E182" i="1"/>
  <c r="C182" i="1"/>
  <c r="D184" i="1"/>
  <c r="D27" i="1"/>
  <c r="G27" i="1"/>
  <c r="H27" i="1"/>
  <c r="D28" i="1"/>
  <c r="G28" i="1"/>
  <c r="H28" i="1"/>
  <c r="D29" i="1"/>
  <c r="G29" i="1"/>
  <c r="H29" i="1"/>
  <c r="D30" i="1"/>
  <c r="G30" i="1"/>
  <c r="H30" i="1"/>
  <c r="D31" i="1"/>
  <c r="G31" i="1"/>
  <c r="H31" i="1"/>
  <c r="D32" i="1"/>
  <c r="G32" i="1"/>
  <c r="H32" i="1"/>
  <c r="D33" i="1"/>
  <c r="G33" i="1"/>
  <c r="H33" i="1"/>
  <c r="D34" i="1"/>
  <c r="G34" i="1"/>
  <c r="H34" i="1"/>
  <c r="D35" i="1"/>
  <c r="G35" i="1"/>
  <c r="H35" i="1"/>
  <c r="D36" i="1"/>
  <c r="G36" i="1"/>
  <c r="H36" i="1"/>
  <c r="D37" i="1"/>
  <c r="G37" i="1"/>
  <c r="H37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9" i="1"/>
  <c r="G220" i="1"/>
  <c r="G184" i="1"/>
  <c r="G81" i="1"/>
  <c r="G85" i="1"/>
  <c r="G86" i="1"/>
  <c r="G90" i="1"/>
  <c r="G91" i="1"/>
  <c r="G95" i="1"/>
  <c r="G96" i="1"/>
  <c r="G97" i="1"/>
  <c r="G98" i="1"/>
  <c r="G100" i="1"/>
  <c r="G101" i="1"/>
  <c r="G102" i="1"/>
  <c r="G108" i="1"/>
  <c r="G150" i="1"/>
  <c r="G151" i="1"/>
  <c r="G155" i="1"/>
  <c r="G156" i="1"/>
  <c r="G165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61" i="1"/>
  <c r="G41" i="1"/>
  <c r="G42" i="1"/>
  <c r="G43" i="1"/>
  <c r="G45" i="1"/>
  <c r="G47" i="1"/>
  <c r="G48" i="1"/>
  <c r="G50" i="1"/>
  <c r="G51" i="1"/>
  <c r="G52" i="1"/>
  <c r="G53" i="1"/>
  <c r="G54" i="1"/>
  <c r="G55" i="1"/>
  <c r="G56" i="1"/>
  <c r="G57" i="1"/>
  <c r="G17" i="1"/>
  <c r="G18" i="1"/>
  <c r="G19" i="1"/>
  <c r="G20" i="1"/>
  <c r="G21" i="1"/>
  <c r="G22" i="1"/>
  <c r="G23" i="1"/>
  <c r="G24" i="1"/>
  <c r="G25" i="1"/>
  <c r="G26" i="1"/>
  <c r="D57" i="1"/>
  <c r="H57" i="1"/>
  <c r="E207" i="1"/>
  <c r="F207" i="1"/>
  <c r="G207" i="1" s="1"/>
  <c r="D112" i="1" l="1"/>
  <c r="D61" i="1" l="1"/>
  <c r="F78" i="1" l="1"/>
  <c r="G78" i="1" s="1"/>
  <c r="E78" i="1" l="1"/>
  <c r="C78" i="1"/>
  <c r="H17" i="1" l="1"/>
  <c r="H18" i="1"/>
  <c r="H19" i="1"/>
  <c r="H20" i="1"/>
  <c r="H21" i="1"/>
  <c r="H22" i="1"/>
  <c r="H23" i="1"/>
  <c r="H24" i="1"/>
  <c r="H25" i="1"/>
  <c r="H26" i="1"/>
  <c r="H41" i="1"/>
  <c r="H42" i="1"/>
  <c r="H43" i="1"/>
  <c r="H45" i="1"/>
  <c r="H47" i="1"/>
  <c r="H48" i="1"/>
  <c r="H50" i="1"/>
  <c r="H51" i="1"/>
  <c r="H52" i="1"/>
  <c r="H53" i="1"/>
  <c r="H54" i="1"/>
  <c r="H55" i="1"/>
  <c r="H56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81" i="1"/>
  <c r="H85" i="1"/>
  <c r="H86" i="1"/>
  <c r="H90" i="1"/>
  <c r="H91" i="1"/>
  <c r="H95" i="1"/>
  <c r="H96" i="1"/>
  <c r="H97" i="1"/>
  <c r="H98" i="1"/>
  <c r="H100" i="1"/>
  <c r="H101" i="1"/>
  <c r="H102" i="1"/>
  <c r="H108" i="1"/>
  <c r="H150" i="1"/>
  <c r="H151" i="1"/>
  <c r="H155" i="1"/>
  <c r="H165" i="1"/>
  <c r="H184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9" i="1"/>
  <c r="H220" i="1"/>
  <c r="D55" i="1" l="1"/>
  <c r="D51" i="1"/>
  <c r="D52" i="1"/>
  <c r="D135" i="1" l="1"/>
  <c r="D151" i="1"/>
  <c r="D110" i="1"/>
  <c r="D111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6" i="1"/>
  <c r="D142" i="1"/>
  <c r="D143" i="1"/>
  <c r="D145" i="1"/>
  <c r="D146" i="1"/>
  <c r="D42" i="1"/>
  <c r="D43" i="1"/>
  <c r="D45" i="1"/>
  <c r="D47" i="1"/>
  <c r="D48" i="1"/>
  <c r="D50" i="1"/>
  <c r="D53" i="1"/>
  <c r="D54" i="1"/>
  <c r="D56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17" i="1"/>
  <c r="D20" i="1"/>
  <c r="D24" i="1"/>
  <c r="D19" i="1"/>
  <c r="D25" i="1"/>
  <c r="D18" i="1"/>
  <c r="D22" i="1"/>
  <c r="D26" i="1"/>
  <c r="D23" i="1"/>
  <c r="D21" i="1"/>
  <c r="D165" i="1" l="1"/>
  <c r="C207" i="1" l="1"/>
  <c r="D220" i="1"/>
  <c r="D209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G182" i="1"/>
  <c r="F188" i="1"/>
  <c r="G188" i="1" s="1"/>
  <c r="E188" i="1"/>
  <c r="C188" i="1"/>
  <c r="F163" i="1"/>
  <c r="E163" i="1"/>
  <c r="C163" i="1"/>
  <c r="D180" i="1"/>
  <c r="D179" i="1"/>
  <c r="D178" i="1"/>
  <c r="D177" i="1"/>
  <c r="F161" i="1" l="1"/>
  <c r="F159" i="1" s="1"/>
  <c r="F157" i="1" s="1"/>
  <c r="E161" i="1"/>
  <c r="E159" i="1" s="1"/>
  <c r="E157" i="1" s="1"/>
  <c r="C161" i="1"/>
  <c r="C159" i="1" s="1"/>
  <c r="C157" i="1" s="1"/>
  <c r="G163" i="1"/>
  <c r="H188" i="1"/>
  <c r="H207" i="1"/>
  <c r="H182" i="1"/>
  <c r="H163" i="1"/>
  <c r="D182" i="1"/>
  <c r="D188" i="1"/>
  <c r="D207" i="1"/>
  <c r="D163" i="1"/>
  <c r="F15" i="1"/>
  <c r="E15" i="1"/>
  <c r="C15" i="1"/>
  <c r="G39" i="1"/>
  <c r="F59" i="1"/>
  <c r="G59" i="1" s="1"/>
  <c r="E59" i="1"/>
  <c r="C59" i="1"/>
  <c r="H78" i="1"/>
  <c r="F83" i="1"/>
  <c r="G83" i="1" s="1"/>
  <c r="E83" i="1"/>
  <c r="C83" i="1"/>
  <c r="F88" i="1"/>
  <c r="G88" i="1" s="1"/>
  <c r="E88" i="1"/>
  <c r="C88" i="1"/>
  <c r="F93" i="1"/>
  <c r="G93" i="1" s="1"/>
  <c r="E93" i="1"/>
  <c r="C93" i="1"/>
  <c r="F106" i="1"/>
  <c r="E106" i="1"/>
  <c r="C106" i="1"/>
  <c r="D155" i="1"/>
  <c r="D150" i="1"/>
  <c r="F148" i="1"/>
  <c r="G148" i="1" s="1"/>
  <c r="E148" i="1"/>
  <c r="C148" i="1"/>
  <c r="G153" i="1"/>
  <c r="D108" i="1"/>
  <c r="D91" i="1"/>
  <c r="D90" i="1"/>
  <c r="D86" i="1"/>
  <c r="D85" i="1"/>
  <c r="D81" i="1"/>
  <c r="D41" i="1"/>
  <c r="E104" i="1" l="1"/>
  <c r="G106" i="1"/>
  <c r="G104" i="1" s="1"/>
  <c r="F104" i="1"/>
  <c r="C104" i="1"/>
  <c r="C13" i="1"/>
  <c r="C11" i="1" s="1"/>
  <c r="E13" i="1"/>
  <c r="E11" i="1" s="1"/>
  <c r="G15" i="1"/>
  <c r="G13" i="1" s="1"/>
  <c r="G11" i="1" s="1"/>
  <c r="F13" i="1"/>
  <c r="F11" i="1" s="1"/>
  <c r="F9" i="1" s="1"/>
  <c r="D161" i="1"/>
  <c r="D159" i="1" s="1"/>
  <c r="D157" i="1" s="1"/>
  <c r="H161" i="1"/>
  <c r="H159" i="1" s="1"/>
  <c r="H157" i="1" s="1"/>
  <c r="G161" i="1"/>
  <c r="G159" i="1" s="1"/>
  <c r="G157" i="1" s="1"/>
  <c r="H153" i="1"/>
  <c r="H88" i="1"/>
  <c r="H83" i="1"/>
  <c r="H39" i="1"/>
  <c r="H15" i="1"/>
  <c r="H59" i="1"/>
  <c r="H93" i="1"/>
  <c r="H148" i="1"/>
  <c r="H106" i="1"/>
  <c r="D88" i="1"/>
  <c r="D39" i="1"/>
  <c r="D59" i="1"/>
  <c r="D148" i="1"/>
  <c r="D93" i="1"/>
  <c r="D15" i="1"/>
  <c r="D153" i="1"/>
  <c r="D106" i="1"/>
  <c r="D83" i="1"/>
  <c r="D78" i="1"/>
  <c r="G9" i="1" l="1"/>
  <c r="H104" i="1"/>
  <c r="C9" i="1"/>
  <c r="C237" i="1" s="1"/>
  <c r="E9" i="1"/>
  <c r="E237" i="1" s="1"/>
  <c r="D104" i="1"/>
  <c r="D13" i="1"/>
  <c r="D11" i="1" s="1"/>
  <c r="H13" i="1"/>
  <c r="H11" i="1" s="1"/>
  <c r="F237" i="1"/>
  <c r="G237" i="1" s="1"/>
  <c r="H9" i="1" l="1"/>
  <c r="D9" i="1"/>
  <c r="H237" i="1"/>
  <c r="D237" i="1"/>
</calcChain>
</file>

<file path=xl/sharedStrings.xml><?xml version="1.0" encoding="utf-8"?>
<sst xmlns="http://schemas.openxmlformats.org/spreadsheetml/2006/main" count="206" uniqueCount="146">
  <si>
    <t>III. Total de Egresos (III = I + II)</t>
  </si>
  <si>
    <t>II. Gasto Etiquetado</t>
  </si>
  <si>
    <t>I. Gasto No Etiquetado</t>
  </si>
  <si>
    <t>Devengado</t>
  </si>
  <si>
    <t>Modificado</t>
  </si>
  <si>
    <t>Ampliaciones/
 (Reducciones)</t>
  </si>
  <si>
    <t>Egresos</t>
  </si>
  <si>
    <t>(PESOS)</t>
  </si>
  <si>
    <t>Estado Analítico del Ejercicio del Presupuesto de Egresos Detallado - LDF</t>
  </si>
  <si>
    <t>PODER EJECUTIVO DEL GOBIERNO DE LA CIUDAD DE MÉXICO</t>
  </si>
  <si>
    <t>Concepto</t>
  </si>
  <si>
    <t>Subejercicio</t>
  </si>
  <si>
    <t>Dependencias</t>
  </si>
  <si>
    <t>Secretaría de Gobierno</t>
  </si>
  <si>
    <t>Secretaría de Desarrollo Urbano y Vivienda</t>
  </si>
  <si>
    <t>Secretaría de Desarrollo Económico</t>
  </si>
  <si>
    <t>Secretaría de Turismo</t>
  </si>
  <si>
    <t>Secretaría de Obras y Servicios</t>
  </si>
  <si>
    <t>Secretaría de Movilidad</t>
  </si>
  <si>
    <t>Secretaría de Salud</t>
  </si>
  <si>
    <t>Secretaría de Cultura</t>
  </si>
  <si>
    <t>Procuraduría General de Justicia</t>
  </si>
  <si>
    <t>Consejería Jurídica y de Servicios Legales</t>
  </si>
  <si>
    <t>Órganos Desconcentrados</t>
  </si>
  <si>
    <t>Autoridad del Centro Histórico</t>
  </si>
  <si>
    <t>Sistema de Aguas de la Ciudad de México</t>
  </si>
  <si>
    <t>Policía Auxiliar</t>
  </si>
  <si>
    <t>Policía Bancaria e Industrial</t>
  </si>
  <si>
    <t>Instituto de Formación Profesional</t>
  </si>
  <si>
    <t>Agencia de Protección Sanitaria</t>
  </si>
  <si>
    <t>Delegaciones</t>
  </si>
  <si>
    <t>Otras</t>
  </si>
  <si>
    <t>Poder Legislativo*</t>
  </si>
  <si>
    <t>Poder Judicial*</t>
  </si>
  <si>
    <t>Órganos Autónomos*</t>
  </si>
  <si>
    <t>Junta Local de Conciliación y Arbitraje</t>
  </si>
  <si>
    <t>Comisión de Derechos Humanos</t>
  </si>
  <si>
    <t>Instituto Electoral</t>
  </si>
  <si>
    <t>Tribunal Electoral</t>
  </si>
  <si>
    <t>Universidad Autónoma de la Ciudad de México</t>
  </si>
  <si>
    <t>Entidades y Fideicomisos Públicos No Empresariales y No Financieros*</t>
  </si>
  <si>
    <t>Sistema para el Desarrollo Integral de la Familia</t>
  </si>
  <si>
    <t>Instituto de Vivienda</t>
  </si>
  <si>
    <t>Fondo Mixto de Promoción Turística</t>
  </si>
  <si>
    <t>Fondo Ambiental Público</t>
  </si>
  <si>
    <t>Instituto para la Seguridad de las Construcciones</t>
  </si>
  <si>
    <t>Instituto de la Juventud</t>
  </si>
  <si>
    <t>Procuraduría Social</t>
  </si>
  <si>
    <t>Fondo Público de Atención al Ciclista y al Peatón</t>
  </si>
  <si>
    <t>Fideicomiso para el Fondo de Promoción para el Financiamiento del Transporte Público</t>
  </si>
  <si>
    <t>Metrobús</t>
  </si>
  <si>
    <t>Servicio de Transportes Eléctricos</t>
  </si>
  <si>
    <t>Escuela de Administración Pública</t>
  </si>
  <si>
    <t>Instituto de Verificación Administrativa</t>
  </si>
  <si>
    <t>Régimen de Protección Social en Salud</t>
  </si>
  <si>
    <t>Servicios de Salud Pública</t>
  </si>
  <si>
    <t>Procuraduría Ambiental y del Ordenamiento Territorial</t>
  </si>
  <si>
    <t>Fideicomiso Museo de Arte Popular Mexicano</t>
  </si>
  <si>
    <t>Fideicomiso Museo del Estanquillo</t>
  </si>
  <si>
    <t>Heroico Cuerpo de Bomberos</t>
  </si>
  <si>
    <t>Instituto del Deporte</t>
  </si>
  <si>
    <t>Instituto de Educación Media Superior</t>
  </si>
  <si>
    <t>Instituto Local de la Infraestructura Física Educativa</t>
  </si>
  <si>
    <t>Fideicomiso Educación Garantizada</t>
  </si>
  <si>
    <t>Instituciones Públicas de Seguridad Social*</t>
  </si>
  <si>
    <t>Caja de Previsión para Trabajadores a Lista de Raya</t>
  </si>
  <si>
    <t>Caja de Previsión de la Policía Preventiva</t>
  </si>
  <si>
    <t>Entidades Paraestatales Empresariales No Financieras con Participación Estatal Mayoritaria*</t>
  </si>
  <si>
    <t>Aprobado</t>
  </si>
  <si>
    <t>Tesorería</t>
  </si>
  <si>
    <t>Deuda Pública</t>
  </si>
  <si>
    <t>Fideicomiso de Recuperación Crediticia</t>
  </si>
  <si>
    <t>Jefatura de Gobierno</t>
  </si>
  <si>
    <t>Secretaría del Medio Ambiente</t>
  </si>
  <si>
    <t>Secretaría de Inclusión y Bienestar Social</t>
  </si>
  <si>
    <t>Secretaría de Administración y Finanzas</t>
  </si>
  <si>
    <t>Secretaría de Seguridad Ciudadana</t>
  </si>
  <si>
    <t>Secretaría de la Contraloría General</t>
  </si>
  <si>
    <t>Secretaría de Trabajo y Fomento Al Empleo</t>
  </si>
  <si>
    <t>Secretaría de Gestión Integral de Riesgos y Protección Civil</t>
  </si>
  <si>
    <t>Secretaría de Pueblos y Barrios Originarios y Comunidades Indígenas Residentes</t>
  </si>
  <si>
    <t>Centro de Comando, Control, Cómputo, Comunicaciones y Contacto Ciudadano</t>
  </si>
  <si>
    <t>Agencia Digital de Innovación Pública</t>
  </si>
  <si>
    <t>Agencia de Atención Animal</t>
  </si>
  <si>
    <t>Órgano Regulador de Transporte</t>
  </si>
  <si>
    <t>Universidad de la Policía</t>
  </si>
  <si>
    <t>Mecanismo para la Protección Integral de Personas Defensoras de Derechos Humanos y Periodistas</t>
  </si>
  <si>
    <t>Fondo para el Desarrollo Social</t>
  </si>
  <si>
    <t>Fideicomiso del Centro Histórico</t>
  </si>
  <si>
    <t>Instituto de las Personas con Discapacidad</t>
  </si>
  <si>
    <t>Sistema de Transporte Colectivo Metro</t>
  </si>
  <si>
    <t>Red de Transporte de Pasajeros (RTP)</t>
  </si>
  <si>
    <t>Instituto para la Atención y Prevención de las Adicciones</t>
  </si>
  <si>
    <t>Instituto de Capacitación para el Trabajo</t>
  </si>
  <si>
    <t>Alcaldías</t>
  </si>
  <si>
    <t>Congreso de la Ciudad de México</t>
  </si>
  <si>
    <t>Planta Productora de Mezclas Asfalticas</t>
  </si>
  <si>
    <t>Alcaldía Álvaro Obregón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</si>
  <si>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</si>
  <si>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</si>
  <si>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</si>
  <si>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</si>
  <si>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</si>
  <si>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</si>
  <si>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</si>
  <si>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</si>
  <si>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</si>
  <si>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</si>
  <si>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</si>
  <si>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</si>
  <si>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</si>
  <si>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</si>
  <si>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</si>
  <si>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Auditoría Superior de la Ciudad de México</t>
  </si>
  <si>
    <t>Tribunal Superior de Justicia</t>
  </si>
  <si>
    <t>Consejo de la Judicatura</t>
  </si>
  <si>
    <t>Tribunal de Justicia Administrativa</t>
  </si>
  <si>
    <t>Instituto de Transparencia, Acceso a la Información Pública, Protección de Datos Personales y Rendición de Cuentas</t>
  </si>
  <si>
    <t>Consejo de Evaluación del Desarrollo Social</t>
  </si>
  <si>
    <t>PROCDMX, S.A. de C.V.</t>
  </si>
  <si>
    <r>
      <t xml:space="preserve">Clasificación Administrativa </t>
    </r>
    <r>
      <rPr>
        <b/>
        <vertAlign val="superscript"/>
        <sz val="10"/>
        <color theme="0"/>
        <rFont val="Source Sans Pro"/>
        <family val="2"/>
      </rPr>
      <t>1/</t>
    </r>
  </si>
  <si>
    <t>Secretaría de Educación, Ciencia, Tecnología e Innovación</t>
  </si>
  <si>
    <t>Comisión de Atención a Victímas de la Ciudad de México</t>
  </si>
  <si>
    <t>Consejo para Prevenir y Eliminar la Discriminación</t>
  </si>
  <si>
    <t>Instituto de Estudios Superiores de la Ciudad de México "Rosario Castellanos"</t>
  </si>
  <si>
    <t>Secretaría de las Mujeres</t>
  </si>
  <si>
    <t>Comisión de Búsqueda de Personas de la Ciudad de México</t>
  </si>
  <si>
    <t>Secretaría Ejecutiva del Mecanismo de Seguimiento y Evaluacion del Programa de Derechos Humanos de da CDMX</t>
  </si>
  <si>
    <t>Instancia Ejecutora del Sistema Integral de Derechos Humanos</t>
  </si>
  <si>
    <t>Sistema Público de Radiodifusión de la Ciudad de México</t>
  </si>
  <si>
    <t>Fiscalía General de Justicia</t>
  </si>
  <si>
    <t>Fondo para el Desarrollo Económico y Social</t>
  </si>
  <si>
    <t>Pagado</t>
  </si>
  <si>
    <t>Poder Ejecutivo</t>
  </si>
  <si>
    <t>Sector Gobierno</t>
  </si>
  <si>
    <t>Sector Paraestatal No Financiero</t>
  </si>
  <si>
    <t>Universidad de la Salud</t>
  </si>
  <si>
    <t>Enero - Diciembre 2020</t>
  </si>
  <si>
    <t>Fideicomiso para la Reconstrucción Integral de la Ciudad de México</t>
  </si>
  <si>
    <t>Fideicomiso de Promocion y Desarrollo del Cine Mexicano</t>
  </si>
  <si>
    <t>Nota: Cifras Preliminares, las correspondientes al cierre del ejercicio se registrarán en el Informe de Cuenta Pública 2020.</t>
  </si>
  <si>
    <r>
      <rPr>
        <b/>
        <sz val="8"/>
        <rFont val="Source Sans Pro"/>
        <family val="2"/>
      </rPr>
      <t>Las cifras</t>
    </r>
    <r>
      <rPr>
        <sz val="8"/>
        <rFont val="Source Sans Pro"/>
        <family val="2"/>
      </rPr>
      <t xml:space="preserve"> pueden variar por efecto de redondeo. </t>
    </r>
  </si>
  <si>
    <r>
      <rPr>
        <b/>
        <vertAlign val="superscript"/>
        <sz val="8"/>
        <rFont val="Source Sans Pro"/>
        <family val="2"/>
      </rPr>
      <t>1/</t>
    </r>
    <r>
      <rPr>
        <b/>
        <sz val="8"/>
        <rFont val="Source Sans Pro"/>
        <family val="2"/>
      </rPr>
      <t xml:space="preserve"> Gasto Neto.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</si>
  <si>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</si>
  <si>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theme="1"/>
        <rFont val="Source Sans Pro"/>
        <family val="2"/>
      </rPr>
      <t>Fuente:</t>
    </r>
    <r>
      <rPr>
        <b/>
        <sz val="8"/>
        <color indexed="8"/>
        <rFont val="Source Sans Pro"/>
        <family val="2"/>
      </rPr>
      <t xml:space="preserve"> </t>
    </r>
    <r>
      <rPr>
        <sz val="8"/>
        <color indexed="8"/>
        <rFont val="Source Sans Pro"/>
        <family val="2"/>
      </rPr>
      <t>Secretaría de Adminsitración y Finanzas de la Ciudad de México.</t>
    </r>
  </si>
  <si>
    <r>
      <rPr>
        <b/>
        <sz val="8"/>
        <color theme="1"/>
        <rFont val="Source Sans Pro"/>
        <family val="2"/>
      </rPr>
      <t>* En este caso el monto presupuestal</t>
    </r>
    <r>
      <rPr>
        <sz val="8"/>
        <color theme="1"/>
        <rFont val="Source Sans Pro"/>
        <family val="2"/>
      </rPr>
      <t xml:space="preserve"> se refiere a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</si>
</sst>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ource Sans Pro"/>
      <family val="2"/>
    </font>
    <font>
      <b/>
      <sz val="10"/>
      <color theme="0"/>
      <name val="Source Sans Pro"/>
      <family val="2"/>
    </font>
    <font>
      <b/>
      <vertAlign val="superscript"/>
      <sz val="10"/>
      <color theme="0"/>
      <name val="Source Sans Pro"/>
      <family val="2"/>
    </font>
    <font>
      <b/>
      <sz val="10"/>
      <color theme="1"/>
      <name val="Source Sans Pro"/>
      <family val="2"/>
    </font>
    <font>
      <b/>
      <sz val="8"/>
      <name val="Source Sans Pro"/>
      <family val="2"/>
    </font>
    <font>
      <sz val="8"/>
      <color theme="1"/>
      <name val="Source Sans Pro"/>
      <family val="2"/>
    </font>
    <font>
      <sz val="8"/>
      <name val="Source Sans Pro"/>
      <family val="2"/>
    </font>
    <font>
      <b/>
      <vertAlign val="superscript"/>
      <sz val="8"/>
      <name val="Source Sans Pro"/>
      <family val="2"/>
    </font>
    <font>
      <b/>
      <sz val="8"/>
      <color theme="1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  <font>
      <b/>
      <sz val="8"/>
      <color indexed="8"/>
      <name val="Source Sans Pro"/>
      <family val="2"/>
    </font>
    <font>
      <sz val="8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 applyFill="1"/>
    <xf numFmtId="0" fontId="6" fillId="0" borderId="12" xfId="0" applyFont="1" applyFill="1" applyBorder="1" applyAlignment="1">
      <alignment horizontal="justify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43" fontId="3" fillId="0" borderId="2" xfId="1" applyNumberFormat="1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43" fontId="4" fillId="2" borderId="1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7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8" fillId="0" borderId="0" xfId="0" applyFont="1" applyFill="1"/>
    <xf numFmtId="0" fontId="8" fillId="0" borderId="0" xfId="0" applyFont="1"/>
    <xf numFmtId="0" fontId="12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AE42"/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4"/>
  <sheetViews>
    <sheetView showGridLines="0" tabSelected="1" view="pageBreakPreview" topLeftCell="A229" zoomScaleNormal="115" zoomScaleSheetLayoutView="100" workbookViewId="0">
      <selection activeCell="B240" sqref="B240:K244"/>
    </sheetView>
  </sheetViews>
  <sheetFormatPr baseColWidth="10" defaultRowHeight="13.5" x14ac:dyDescent="0.25"/>
  <cols>
    <col min="1" max="1" width="1.140625" style="1" customWidth="1"/>
    <col min="2" max="2" width="47.42578125" style="1" customWidth="1"/>
    <col min="3" max="3" width="20.28515625" style="2" bestFit="1" customWidth="1"/>
    <col min="4" max="4" width="20.5703125" style="5" bestFit="1" customWidth="1"/>
    <col min="5" max="5" width="17.85546875" style="2" bestFit="1" customWidth="1"/>
    <col min="6" max="6" width="18.42578125" style="2" bestFit="1" customWidth="1"/>
    <col min="7" max="7" width="18.5703125" style="2" bestFit="1" customWidth="1"/>
    <col min="8" max="8" width="18.28515625" style="2" bestFit="1" customWidth="1"/>
    <col min="9" max="16384" width="11.42578125" style="1"/>
  </cols>
  <sheetData>
    <row r="1" spans="1:8" ht="15" customHeight="1" x14ac:dyDescent="0.25">
      <c r="B1" s="26" t="s">
        <v>9</v>
      </c>
      <c r="C1" s="27"/>
      <c r="D1" s="27"/>
      <c r="E1" s="27"/>
      <c r="F1" s="27"/>
      <c r="G1" s="27"/>
      <c r="H1" s="28"/>
    </row>
    <row r="2" spans="1:8" ht="15" customHeight="1" x14ac:dyDescent="0.25">
      <c r="B2" s="29" t="s">
        <v>8</v>
      </c>
      <c r="C2" s="30"/>
      <c r="D2" s="30"/>
      <c r="E2" s="30"/>
      <c r="F2" s="30"/>
      <c r="G2" s="30"/>
      <c r="H2" s="31"/>
    </row>
    <row r="3" spans="1:8" ht="15" customHeight="1" x14ac:dyDescent="0.25">
      <c r="B3" s="29" t="s">
        <v>120</v>
      </c>
      <c r="C3" s="30"/>
      <c r="D3" s="30"/>
      <c r="E3" s="30"/>
      <c r="F3" s="30"/>
      <c r="G3" s="30"/>
      <c r="H3" s="31"/>
    </row>
    <row r="4" spans="1:8" ht="15" customHeight="1" x14ac:dyDescent="0.25">
      <c r="B4" s="29" t="s">
        <v>137</v>
      </c>
      <c r="C4" s="30"/>
      <c r="D4" s="30"/>
      <c r="E4" s="30"/>
      <c r="F4" s="30"/>
      <c r="G4" s="30"/>
      <c r="H4" s="31"/>
    </row>
    <row r="5" spans="1:8" ht="15" customHeight="1" x14ac:dyDescent="0.25">
      <c r="B5" s="32" t="s">
        <v>7</v>
      </c>
      <c r="C5" s="33"/>
      <c r="D5" s="33"/>
      <c r="E5" s="33"/>
      <c r="F5" s="33"/>
      <c r="G5" s="33"/>
      <c r="H5" s="34"/>
    </row>
    <row r="6" spans="1:8" ht="15" customHeight="1" x14ac:dyDescent="0.25">
      <c r="B6" s="35" t="s">
        <v>10</v>
      </c>
      <c r="C6" s="35" t="s">
        <v>6</v>
      </c>
      <c r="D6" s="35"/>
      <c r="E6" s="35"/>
      <c r="F6" s="35"/>
      <c r="G6" s="35"/>
      <c r="H6" s="24" t="s">
        <v>11</v>
      </c>
    </row>
    <row r="7" spans="1:8" ht="30" customHeight="1" x14ac:dyDescent="0.25">
      <c r="B7" s="35"/>
      <c r="C7" s="20" t="s">
        <v>68</v>
      </c>
      <c r="D7" s="23" t="s">
        <v>5</v>
      </c>
      <c r="E7" s="20" t="s">
        <v>4</v>
      </c>
      <c r="F7" s="20" t="s">
        <v>3</v>
      </c>
      <c r="G7" s="20" t="s">
        <v>132</v>
      </c>
      <c r="H7" s="25"/>
    </row>
    <row r="8" spans="1:8" s="2" customFormat="1" ht="8.1" customHeight="1" x14ac:dyDescent="0.25">
      <c r="B8" s="6"/>
      <c r="C8" s="21"/>
      <c r="D8" s="22"/>
      <c r="E8" s="21"/>
      <c r="F8" s="21"/>
      <c r="G8" s="21"/>
      <c r="H8" s="21"/>
    </row>
    <row r="9" spans="1:8" ht="20.100000000000001" customHeight="1" x14ac:dyDescent="0.25">
      <c r="A9" s="2"/>
      <c r="B9" s="6" t="s">
        <v>2</v>
      </c>
      <c r="C9" s="7">
        <f>C11+C104</f>
        <v>201485012435</v>
      </c>
      <c r="D9" s="7">
        <f t="shared" ref="D9:H9" si="0">D11+D104</f>
        <v>-11676208871.559992</v>
      </c>
      <c r="E9" s="7">
        <f t="shared" si="0"/>
        <v>189808803563.44</v>
      </c>
      <c r="F9" s="7">
        <f t="shared" si="0"/>
        <v>171609379977.90997</v>
      </c>
      <c r="G9" s="7">
        <f t="shared" si="0"/>
        <v>171609379977.90997</v>
      </c>
      <c r="H9" s="7">
        <f t="shared" si="0"/>
        <v>18199423585.53001</v>
      </c>
    </row>
    <row r="10" spans="1:8" ht="8.1" customHeight="1" x14ac:dyDescent="0.25">
      <c r="A10" s="2"/>
      <c r="B10" s="6"/>
      <c r="C10" s="7"/>
      <c r="D10" s="7"/>
      <c r="E10" s="7"/>
      <c r="F10" s="7"/>
      <c r="G10" s="7"/>
      <c r="H10" s="7"/>
    </row>
    <row r="11" spans="1:8" s="2" customFormat="1" x14ac:dyDescent="0.25">
      <c r="B11" s="6" t="s">
        <v>134</v>
      </c>
      <c r="C11" s="14">
        <f>C13+C83+C88+C93</f>
        <v>169444613373</v>
      </c>
      <c r="D11" s="14">
        <f t="shared" ref="D11:H11" si="1">D13+D83+D88+D93</f>
        <v>-12573897737.900002</v>
      </c>
      <c r="E11" s="14">
        <f t="shared" si="1"/>
        <v>156870715635.09998</v>
      </c>
      <c r="F11" s="14">
        <f t="shared" si="1"/>
        <v>141185928331.26999</v>
      </c>
      <c r="G11" s="14">
        <f t="shared" si="1"/>
        <v>141185928331.26999</v>
      </c>
      <c r="H11" s="14">
        <f t="shared" si="1"/>
        <v>15684787303.829998</v>
      </c>
    </row>
    <row r="12" spans="1:8" s="2" customFormat="1" ht="8.1" customHeight="1" x14ac:dyDescent="0.25">
      <c r="B12" s="6"/>
      <c r="C12" s="21"/>
      <c r="D12" s="22"/>
      <c r="E12" s="21"/>
      <c r="F12" s="21"/>
      <c r="G12" s="21"/>
      <c r="H12" s="21"/>
    </row>
    <row r="13" spans="1:8" s="2" customFormat="1" x14ac:dyDescent="0.25">
      <c r="B13" s="6" t="s">
        <v>133</v>
      </c>
      <c r="C13" s="14">
        <f>C15+C39+C59+C78</f>
        <v>156216456786</v>
      </c>
      <c r="D13" s="14">
        <f t="shared" ref="D13:H13" si="2">D15+D39+D59+D78</f>
        <v>-18923306830.639999</v>
      </c>
      <c r="E13" s="14">
        <f t="shared" si="2"/>
        <v>137293149955.35999</v>
      </c>
      <c r="F13" s="14">
        <f t="shared" si="2"/>
        <v>121996819755.25999</v>
      </c>
      <c r="G13" s="14">
        <f t="shared" si="2"/>
        <v>121996819755.25999</v>
      </c>
      <c r="H13" s="14">
        <f t="shared" si="2"/>
        <v>15296330200.099997</v>
      </c>
    </row>
    <row r="14" spans="1:8" ht="8.1" customHeight="1" x14ac:dyDescent="0.25">
      <c r="A14" s="2"/>
      <c r="B14" s="8"/>
      <c r="C14" s="7"/>
      <c r="D14" s="7"/>
      <c r="E14" s="7"/>
      <c r="F14" s="7"/>
      <c r="G14" s="7"/>
      <c r="H14" s="7"/>
    </row>
    <row r="15" spans="1:8" x14ac:dyDescent="0.25">
      <c r="A15" s="2"/>
      <c r="B15" s="8" t="s">
        <v>12</v>
      </c>
      <c r="C15" s="7">
        <f>SUM(C17:C37)</f>
        <v>74045599806</v>
      </c>
      <c r="D15" s="7">
        <f t="shared" ref="D15" si="3">E15-C15</f>
        <v>-8945910049.2099991</v>
      </c>
      <c r="E15" s="7">
        <f>SUM(E17:E37)</f>
        <v>65099689756.790001</v>
      </c>
      <c r="F15" s="7">
        <f>SUM(F17:F37)</f>
        <v>56402060278.019997</v>
      </c>
      <c r="G15" s="7">
        <f>F15</f>
        <v>56402060278.019997</v>
      </c>
      <c r="H15" s="7">
        <f t="shared" ref="H15:H76" si="4">E15-F15</f>
        <v>8697629478.7700043</v>
      </c>
    </row>
    <row r="16" spans="1:8" s="2" customFormat="1" ht="8.1" customHeight="1" x14ac:dyDescent="0.25">
      <c r="B16" s="21"/>
      <c r="C16" s="21"/>
      <c r="D16" s="22"/>
      <c r="E16" s="21"/>
      <c r="F16" s="21"/>
      <c r="G16" s="21"/>
      <c r="H16" s="21"/>
    </row>
    <row r="17" spans="1:8" s="4" customFormat="1" x14ac:dyDescent="0.25">
      <c r="A17" s="3"/>
      <c r="B17" s="9" t="s">
        <v>72</v>
      </c>
      <c r="C17" s="10">
        <v>236909968</v>
      </c>
      <c r="D17" s="11">
        <f t="shared" ref="D17:D37" si="5">E17-C17</f>
        <v>-11047041.059999913</v>
      </c>
      <c r="E17" s="10">
        <v>225862926.94000009</v>
      </c>
      <c r="F17" s="10">
        <v>208157744.77999997</v>
      </c>
      <c r="G17" s="10">
        <f t="shared" ref="G17:G86" si="6">F17</f>
        <v>208157744.77999997</v>
      </c>
      <c r="H17" s="11">
        <f t="shared" si="4"/>
        <v>17705182.160000116</v>
      </c>
    </row>
    <row r="18" spans="1:8" s="4" customFormat="1" x14ac:dyDescent="0.25">
      <c r="A18" s="3"/>
      <c r="B18" s="9" t="s">
        <v>13</v>
      </c>
      <c r="C18" s="10">
        <v>4938196870</v>
      </c>
      <c r="D18" s="11">
        <f t="shared" si="5"/>
        <v>-590674321.36999893</v>
      </c>
      <c r="E18" s="10">
        <v>4347522548.6300011</v>
      </c>
      <c r="F18" s="10">
        <v>3719571581.7000012</v>
      </c>
      <c r="G18" s="10">
        <f t="shared" si="6"/>
        <v>3719571581.7000012</v>
      </c>
      <c r="H18" s="11">
        <f t="shared" si="4"/>
        <v>627950966.92999983</v>
      </c>
    </row>
    <row r="19" spans="1:8" s="4" customFormat="1" x14ac:dyDescent="0.25">
      <c r="A19" s="3"/>
      <c r="B19" s="9" t="s">
        <v>14</v>
      </c>
      <c r="C19" s="10">
        <v>288585386</v>
      </c>
      <c r="D19" s="11">
        <f t="shared" si="5"/>
        <v>-29329142.469999939</v>
      </c>
      <c r="E19" s="10">
        <v>259256243.53000006</v>
      </c>
      <c r="F19" s="10">
        <v>238785928.51000008</v>
      </c>
      <c r="G19" s="10">
        <f t="shared" si="6"/>
        <v>238785928.51000008</v>
      </c>
      <c r="H19" s="11">
        <f t="shared" si="4"/>
        <v>20470315.019999981</v>
      </c>
    </row>
    <row r="20" spans="1:8" s="4" customFormat="1" x14ac:dyDescent="0.25">
      <c r="A20" s="3"/>
      <c r="B20" s="9" t="s">
        <v>15</v>
      </c>
      <c r="C20" s="10">
        <v>275441408</v>
      </c>
      <c r="D20" s="11">
        <f t="shared" si="5"/>
        <v>-83113716.049999982</v>
      </c>
      <c r="E20" s="10">
        <v>192327691.95000002</v>
      </c>
      <c r="F20" s="10">
        <v>153348529.01999992</v>
      </c>
      <c r="G20" s="10">
        <f t="shared" si="6"/>
        <v>153348529.01999992</v>
      </c>
      <c r="H20" s="11">
        <f t="shared" si="4"/>
        <v>38979162.930000097</v>
      </c>
    </row>
    <row r="21" spans="1:8" s="4" customFormat="1" x14ac:dyDescent="0.25">
      <c r="A21" s="3"/>
      <c r="B21" s="9" t="s">
        <v>16</v>
      </c>
      <c r="C21" s="10">
        <v>94004169</v>
      </c>
      <c r="D21" s="11">
        <f t="shared" si="5"/>
        <v>-17960250.670000017</v>
      </c>
      <c r="E21" s="10">
        <v>76043918.329999983</v>
      </c>
      <c r="F21" s="10">
        <v>67082561.969999984</v>
      </c>
      <c r="G21" s="10">
        <f t="shared" si="6"/>
        <v>67082561.969999984</v>
      </c>
      <c r="H21" s="11">
        <f t="shared" si="4"/>
        <v>8961356.3599999994</v>
      </c>
    </row>
    <row r="22" spans="1:8" s="4" customFormat="1" x14ac:dyDescent="0.25">
      <c r="A22" s="3"/>
      <c r="B22" s="9" t="s">
        <v>73</v>
      </c>
      <c r="C22" s="10">
        <v>1243032934</v>
      </c>
      <c r="D22" s="11">
        <f t="shared" si="5"/>
        <v>-81405907.390000105</v>
      </c>
      <c r="E22" s="10">
        <v>1161627026.6099999</v>
      </c>
      <c r="F22" s="10">
        <v>1025533888.5799996</v>
      </c>
      <c r="G22" s="10">
        <f t="shared" si="6"/>
        <v>1025533888.5799996</v>
      </c>
      <c r="H22" s="11">
        <f t="shared" si="4"/>
        <v>136093138.03000033</v>
      </c>
    </row>
    <row r="23" spans="1:8" s="4" customFormat="1" x14ac:dyDescent="0.25">
      <c r="A23" s="3"/>
      <c r="B23" s="9" t="s">
        <v>17</v>
      </c>
      <c r="C23" s="10">
        <v>17645757419</v>
      </c>
      <c r="D23" s="11">
        <f t="shared" si="5"/>
        <v>-822799393.0700016</v>
      </c>
      <c r="E23" s="10">
        <v>16822958025.929998</v>
      </c>
      <c r="F23" s="10">
        <v>12557296043.620008</v>
      </c>
      <c r="G23" s="10">
        <f t="shared" si="6"/>
        <v>12557296043.620008</v>
      </c>
      <c r="H23" s="11">
        <f t="shared" si="4"/>
        <v>4265661982.3099899</v>
      </c>
    </row>
    <row r="24" spans="1:8" s="4" customFormat="1" x14ac:dyDescent="0.25">
      <c r="A24" s="3"/>
      <c r="B24" s="9" t="s">
        <v>74</v>
      </c>
      <c r="C24" s="10">
        <v>2418233185</v>
      </c>
      <c r="D24" s="11">
        <f t="shared" si="5"/>
        <v>20978645.080000401</v>
      </c>
      <c r="E24" s="10">
        <v>2439211830.0800004</v>
      </c>
      <c r="F24" s="10">
        <v>2121214403.3699996</v>
      </c>
      <c r="G24" s="10">
        <f t="shared" si="6"/>
        <v>2121214403.3699996</v>
      </c>
      <c r="H24" s="11">
        <f t="shared" si="4"/>
        <v>317997426.71000075</v>
      </c>
    </row>
    <row r="25" spans="1:8" s="4" customFormat="1" x14ac:dyDescent="0.25">
      <c r="A25" s="3"/>
      <c r="B25" s="9" t="s">
        <v>75</v>
      </c>
      <c r="C25" s="10">
        <v>4146883247</v>
      </c>
      <c r="D25" s="11">
        <f t="shared" si="5"/>
        <v>680795182.21999931</v>
      </c>
      <c r="E25" s="10">
        <v>4827678429.2199993</v>
      </c>
      <c r="F25" s="10">
        <v>4505694405.8199968</v>
      </c>
      <c r="G25" s="10">
        <f t="shared" si="6"/>
        <v>4505694405.8199968</v>
      </c>
      <c r="H25" s="11">
        <f t="shared" si="4"/>
        <v>321984023.40000248</v>
      </c>
    </row>
    <row r="26" spans="1:8" s="4" customFormat="1" x14ac:dyDescent="0.25">
      <c r="A26" s="3"/>
      <c r="B26" s="9" t="s">
        <v>18</v>
      </c>
      <c r="C26" s="10">
        <v>2053371591</v>
      </c>
      <c r="D26" s="11">
        <f t="shared" si="5"/>
        <v>-403716326.81000042</v>
      </c>
      <c r="E26" s="10">
        <v>1649655264.1899996</v>
      </c>
      <c r="F26" s="10">
        <v>1520640780.7000005</v>
      </c>
      <c r="G26" s="10">
        <f t="shared" si="6"/>
        <v>1520640780.7000005</v>
      </c>
      <c r="H26" s="11">
        <f t="shared" si="4"/>
        <v>129014483.48999906</v>
      </c>
    </row>
    <row r="27" spans="1:8" s="4" customFormat="1" x14ac:dyDescent="0.25">
      <c r="A27" s="3"/>
      <c r="B27" s="9" t="s">
        <v>76</v>
      </c>
      <c r="C27" s="10">
        <v>18014530355</v>
      </c>
      <c r="D27" s="11">
        <f t="shared" si="5"/>
        <v>-828627226.37999725</v>
      </c>
      <c r="E27" s="10">
        <v>17185903128.620003</v>
      </c>
      <c r="F27" s="10">
        <v>16263347830.649988</v>
      </c>
      <c r="G27" s="10">
        <f t="shared" si="6"/>
        <v>16263347830.649988</v>
      </c>
      <c r="H27" s="11">
        <f t="shared" si="4"/>
        <v>922555297.97001457</v>
      </c>
    </row>
    <row r="28" spans="1:8" s="4" customFormat="1" x14ac:dyDescent="0.25">
      <c r="A28" s="3"/>
      <c r="B28" s="9" t="s">
        <v>77</v>
      </c>
      <c r="C28" s="10">
        <v>389310164</v>
      </c>
      <c r="D28" s="11">
        <f t="shared" si="5"/>
        <v>-52340726.570000231</v>
      </c>
      <c r="E28" s="10">
        <v>336969437.42999977</v>
      </c>
      <c r="F28" s="10">
        <v>304328265.80000001</v>
      </c>
      <c r="G28" s="10">
        <f t="shared" si="6"/>
        <v>304328265.80000001</v>
      </c>
      <c r="H28" s="11">
        <f t="shared" si="4"/>
        <v>32641171.629999757</v>
      </c>
    </row>
    <row r="29" spans="1:8" s="4" customFormat="1" x14ac:dyDescent="0.25">
      <c r="A29" s="3"/>
      <c r="B29" s="9" t="s">
        <v>21</v>
      </c>
      <c r="C29" s="10">
        <v>6878322568</v>
      </c>
      <c r="D29" s="11">
        <f t="shared" si="5"/>
        <v>-6709559438.6599998</v>
      </c>
      <c r="E29" s="10">
        <v>168763129.34000003</v>
      </c>
      <c r="F29" s="10">
        <v>163796692.66</v>
      </c>
      <c r="G29" s="10">
        <f t="shared" si="6"/>
        <v>163796692.66</v>
      </c>
      <c r="H29" s="11">
        <f t="shared" si="4"/>
        <v>4966436.680000037</v>
      </c>
    </row>
    <row r="30" spans="1:8" s="4" customFormat="1" x14ac:dyDescent="0.25">
      <c r="A30" s="3"/>
      <c r="B30" s="9" t="s">
        <v>22</v>
      </c>
      <c r="C30" s="10">
        <v>1587866299</v>
      </c>
      <c r="D30" s="11">
        <f t="shared" si="5"/>
        <v>-48394215.609999657</v>
      </c>
      <c r="E30" s="10">
        <v>1539472083.3900003</v>
      </c>
      <c r="F30" s="10">
        <v>1307701002.9799998</v>
      </c>
      <c r="G30" s="10">
        <f t="shared" si="6"/>
        <v>1307701002.9799998</v>
      </c>
      <c r="H30" s="11">
        <f t="shared" si="4"/>
        <v>231771080.41000056</v>
      </c>
    </row>
    <row r="31" spans="1:8" s="4" customFormat="1" x14ac:dyDescent="0.25">
      <c r="A31" s="3"/>
      <c r="B31" s="9" t="s">
        <v>19</v>
      </c>
      <c r="C31" s="10">
        <v>8580029658</v>
      </c>
      <c r="D31" s="11">
        <f t="shared" si="5"/>
        <v>1436471820.1100025</v>
      </c>
      <c r="E31" s="10">
        <v>10016501478.110003</v>
      </c>
      <c r="F31" s="10">
        <v>8938552560.2300053</v>
      </c>
      <c r="G31" s="10">
        <f t="shared" si="6"/>
        <v>8938552560.2300053</v>
      </c>
      <c r="H31" s="11">
        <f t="shared" si="4"/>
        <v>1077948917.8799973</v>
      </c>
    </row>
    <row r="32" spans="1:8" s="4" customFormat="1" x14ac:dyDescent="0.25">
      <c r="A32" s="3"/>
      <c r="B32" s="9" t="s">
        <v>20</v>
      </c>
      <c r="C32" s="10">
        <v>1437240551</v>
      </c>
      <c r="D32" s="11">
        <f t="shared" si="5"/>
        <v>-427046513.27999985</v>
      </c>
      <c r="E32" s="10">
        <v>1010194037.7200001</v>
      </c>
      <c r="F32" s="10">
        <v>906926474.5200001</v>
      </c>
      <c r="G32" s="10">
        <f t="shared" si="6"/>
        <v>906926474.5200001</v>
      </c>
      <c r="H32" s="11">
        <f t="shared" si="4"/>
        <v>103267563.20000005</v>
      </c>
    </row>
    <row r="33" spans="1:8" s="4" customFormat="1" x14ac:dyDescent="0.25">
      <c r="A33" s="3"/>
      <c r="B33" s="9" t="s">
        <v>78</v>
      </c>
      <c r="C33" s="10">
        <v>1009742052</v>
      </c>
      <c r="D33" s="11">
        <f t="shared" si="5"/>
        <v>169126061.50999975</v>
      </c>
      <c r="E33" s="10">
        <v>1178868113.5099998</v>
      </c>
      <c r="F33" s="10">
        <v>1030437250.9200001</v>
      </c>
      <c r="G33" s="10">
        <f t="shared" si="6"/>
        <v>1030437250.9200001</v>
      </c>
      <c r="H33" s="11">
        <f t="shared" si="4"/>
        <v>148430862.58999968</v>
      </c>
    </row>
    <row r="34" spans="1:8" s="4" customFormat="1" x14ac:dyDescent="0.25">
      <c r="A34" s="3"/>
      <c r="B34" s="12" t="s">
        <v>79</v>
      </c>
      <c r="C34" s="10">
        <v>145044587</v>
      </c>
      <c r="D34" s="11">
        <f t="shared" si="5"/>
        <v>-18269321.14000003</v>
      </c>
      <c r="E34" s="10">
        <v>126775265.85999997</v>
      </c>
      <c r="F34" s="10">
        <v>110018978.38999999</v>
      </c>
      <c r="G34" s="10">
        <f t="shared" si="6"/>
        <v>110018978.38999999</v>
      </c>
      <c r="H34" s="11">
        <f t="shared" si="4"/>
        <v>16756287.469999984</v>
      </c>
    </row>
    <row r="35" spans="1:8" s="4" customFormat="1" ht="27" x14ac:dyDescent="0.25">
      <c r="A35" s="3"/>
      <c r="B35" s="9" t="s">
        <v>80</v>
      </c>
      <c r="C35" s="10">
        <v>142496081</v>
      </c>
      <c r="D35" s="11">
        <f t="shared" si="5"/>
        <v>-6550032.4599999785</v>
      </c>
      <c r="E35" s="10">
        <v>135946048.54000002</v>
      </c>
      <c r="F35" s="10">
        <v>84638118.210000023</v>
      </c>
      <c r="G35" s="10">
        <f t="shared" si="6"/>
        <v>84638118.210000023</v>
      </c>
      <c r="H35" s="11">
        <f t="shared" si="4"/>
        <v>51307930.329999998</v>
      </c>
    </row>
    <row r="36" spans="1:8" s="4" customFormat="1" x14ac:dyDescent="0.25">
      <c r="A36" s="3"/>
      <c r="B36" s="9" t="s">
        <v>121</v>
      </c>
      <c r="C36" s="10">
        <v>2293843422</v>
      </c>
      <c r="D36" s="11">
        <f t="shared" si="5"/>
        <v>-1115497190.4600005</v>
      </c>
      <c r="E36" s="10">
        <v>1178346231.5399995</v>
      </c>
      <c r="F36" s="10">
        <v>969484790.63999975</v>
      </c>
      <c r="G36" s="10">
        <f t="shared" si="6"/>
        <v>969484790.63999975</v>
      </c>
      <c r="H36" s="11">
        <f t="shared" si="4"/>
        <v>208861440.89999974</v>
      </c>
    </row>
    <row r="37" spans="1:8" s="4" customFormat="1" x14ac:dyDescent="0.25">
      <c r="A37" s="3"/>
      <c r="B37" s="9" t="s">
        <v>125</v>
      </c>
      <c r="C37" s="10">
        <v>226757892</v>
      </c>
      <c r="D37" s="11">
        <f t="shared" si="5"/>
        <v>-6950994.6799999475</v>
      </c>
      <c r="E37" s="10">
        <v>219806897.32000005</v>
      </c>
      <c r="F37" s="10">
        <v>205502444.95000005</v>
      </c>
      <c r="G37" s="10">
        <f t="shared" si="6"/>
        <v>205502444.95000005</v>
      </c>
      <c r="H37" s="11">
        <f t="shared" si="4"/>
        <v>14304452.370000005</v>
      </c>
    </row>
    <row r="38" spans="1:8" s="4" customFormat="1" ht="8.1" customHeight="1" x14ac:dyDescent="0.25">
      <c r="A38" s="3"/>
      <c r="B38" s="9"/>
      <c r="C38" s="10"/>
      <c r="D38" s="11"/>
      <c r="E38" s="10"/>
      <c r="F38" s="10"/>
      <c r="G38" s="10"/>
      <c r="H38" s="11"/>
    </row>
    <row r="39" spans="1:8" s="4" customFormat="1" x14ac:dyDescent="0.25">
      <c r="A39" s="3"/>
      <c r="B39" s="8" t="s">
        <v>23</v>
      </c>
      <c r="C39" s="7">
        <f>SUM(C41:C57)</f>
        <v>36619302934</v>
      </c>
      <c r="D39" s="7">
        <f t="shared" ref="D39" si="7">E39-C39</f>
        <v>-6577980525.6100006</v>
      </c>
      <c r="E39" s="7">
        <f>SUM(E41:E57)</f>
        <v>30041322408.389999</v>
      </c>
      <c r="F39" s="7">
        <f>SUM(F41:F57)</f>
        <v>27339178818.220001</v>
      </c>
      <c r="G39" s="7">
        <f t="shared" si="6"/>
        <v>27339178818.220001</v>
      </c>
      <c r="H39" s="7">
        <f t="shared" si="4"/>
        <v>2702143590.1699982</v>
      </c>
    </row>
    <row r="40" spans="1:8" s="4" customFormat="1" ht="8.1" customHeight="1" x14ac:dyDescent="0.25">
      <c r="A40" s="3"/>
      <c r="B40" s="8"/>
      <c r="C40" s="7"/>
      <c r="D40" s="7"/>
      <c r="E40" s="7"/>
      <c r="F40" s="7"/>
      <c r="G40" s="7"/>
      <c r="H40" s="7"/>
    </row>
    <row r="41" spans="1:8" s="4" customFormat="1" ht="27" x14ac:dyDescent="0.25">
      <c r="A41" s="3"/>
      <c r="B41" s="9" t="s">
        <v>81</v>
      </c>
      <c r="C41" s="10">
        <v>1938335559</v>
      </c>
      <c r="D41" s="11">
        <f>E41-C41</f>
        <v>-293430511.32999992</v>
      </c>
      <c r="E41" s="10">
        <v>1644905047.6700001</v>
      </c>
      <c r="F41" s="10">
        <v>1254885273.5399997</v>
      </c>
      <c r="G41" s="10">
        <f>F41</f>
        <v>1254885273.5399997</v>
      </c>
      <c r="H41" s="11">
        <f t="shared" si="4"/>
        <v>390019774.13000035</v>
      </c>
    </row>
    <row r="42" spans="1:8" s="4" customFormat="1" x14ac:dyDescent="0.25">
      <c r="A42" s="3"/>
      <c r="B42" s="9" t="s">
        <v>82</v>
      </c>
      <c r="C42" s="10">
        <v>176461128</v>
      </c>
      <c r="D42" s="11">
        <f t="shared" ref="D42:D57" si="8">E42-C42</f>
        <v>53165509.449999928</v>
      </c>
      <c r="E42" s="10">
        <v>229626637.44999993</v>
      </c>
      <c r="F42" s="10">
        <v>217480627.53999987</v>
      </c>
      <c r="G42" s="10">
        <f t="shared" si="6"/>
        <v>217480627.53999987</v>
      </c>
      <c r="H42" s="11">
        <f t="shared" si="4"/>
        <v>12146009.910000056</v>
      </c>
    </row>
    <row r="43" spans="1:8" s="4" customFormat="1" x14ac:dyDescent="0.25">
      <c r="A43" s="3"/>
      <c r="B43" s="9" t="s">
        <v>126</v>
      </c>
      <c r="C43" s="10">
        <v>17172476</v>
      </c>
      <c r="D43" s="11">
        <f t="shared" si="8"/>
        <v>-3750210.0999999996</v>
      </c>
      <c r="E43" s="10">
        <v>13422265.9</v>
      </c>
      <c r="F43" s="10">
        <v>9575259.089999998</v>
      </c>
      <c r="G43" s="10">
        <f t="shared" si="6"/>
        <v>9575259.089999998</v>
      </c>
      <c r="H43" s="11">
        <f t="shared" si="4"/>
        <v>3847006.8100000024</v>
      </c>
    </row>
    <row r="44" spans="1:8" s="4" customFormat="1" x14ac:dyDescent="0.25">
      <c r="A44" s="3"/>
      <c r="B44" s="9" t="s">
        <v>24</v>
      </c>
      <c r="C44" s="10">
        <v>135574970</v>
      </c>
      <c r="D44" s="11">
        <f t="shared" ref="D44" si="9">E44-C44</f>
        <v>-63540701.379999995</v>
      </c>
      <c r="E44" s="10">
        <v>72034268.620000005</v>
      </c>
      <c r="F44" s="10">
        <v>62823755.280000001</v>
      </c>
      <c r="G44" s="10">
        <f t="shared" ref="G44" si="10">F44</f>
        <v>62823755.280000001</v>
      </c>
      <c r="H44" s="11">
        <f t="shared" ref="H44" si="11">E44-F44</f>
        <v>9210513.3400000036</v>
      </c>
    </row>
    <row r="45" spans="1:8" s="4" customFormat="1" ht="40.5" x14ac:dyDescent="0.25">
      <c r="A45" s="3"/>
      <c r="B45" s="9" t="s">
        <v>127</v>
      </c>
      <c r="C45" s="10">
        <v>11992884</v>
      </c>
      <c r="D45" s="11">
        <f t="shared" si="8"/>
        <v>-11807193.859999999</v>
      </c>
      <c r="E45" s="10">
        <v>185690.14</v>
      </c>
      <c r="F45" s="10">
        <v>185690.14</v>
      </c>
      <c r="G45" s="10">
        <f t="shared" si="6"/>
        <v>185690.14</v>
      </c>
      <c r="H45" s="11">
        <f t="shared" si="4"/>
        <v>0</v>
      </c>
    </row>
    <row r="46" spans="1:8" s="4" customFormat="1" ht="27" x14ac:dyDescent="0.25">
      <c r="A46" s="3"/>
      <c r="B46" s="9" t="s">
        <v>128</v>
      </c>
      <c r="C46" s="10">
        <v>0</v>
      </c>
      <c r="D46" s="11">
        <f t="shared" ref="D46" si="12">E46-C46</f>
        <v>11209806.859999999</v>
      </c>
      <c r="E46" s="10">
        <v>11209806.859999999</v>
      </c>
      <c r="F46" s="10">
        <v>9876246.0499999989</v>
      </c>
      <c r="G46" s="10">
        <f t="shared" ref="G46" si="13">F46</f>
        <v>9876246.0499999989</v>
      </c>
      <c r="H46" s="11">
        <f t="shared" ref="H46" si="14">E46-F46</f>
        <v>1333560.8100000005</v>
      </c>
    </row>
    <row r="47" spans="1:8" s="4" customFormat="1" x14ac:dyDescent="0.25">
      <c r="A47" s="3"/>
      <c r="B47" s="9" t="s">
        <v>25</v>
      </c>
      <c r="C47" s="10">
        <v>14746960665</v>
      </c>
      <c r="D47" s="11">
        <f t="shared" si="8"/>
        <v>-1700927212.3199978</v>
      </c>
      <c r="E47" s="10">
        <v>13046033452.680002</v>
      </c>
      <c r="F47" s="10">
        <v>11741754936.640001</v>
      </c>
      <c r="G47" s="10">
        <f t="shared" si="6"/>
        <v>11741754936.640001</v>
      </c>
      <c r="H47" s="11">
        <f t="shared" si="4"/>
        <v>1304278516.0400009</v>
      </c>
    </row>
    <row r="48" spans="1:8" s="4" customFormat="1" x14ac:dyDescent="0.25">
      <c r="A48" s="3"/>
      <c r="B48" s="9" t="s">
        <v>83</v>
      </c>
      <c r="C48" s="10">
        <v>6969641</v>
      </c>
      <c r="D48" s="11">
        <f t="shared" si="8"/>
        <v>-1247260.4299999997</v>
      </c>
      <c r="E48" s="10">
        <v>5722380.5700000003</v>
      </c>
      <c r="F48" s="10">
        <v>5235492.38</v>
      </c>
      <c r="G48" s="10">
        <f t="shared" si="6"/>
        <v>5235492.38</v>
      </c>
      <c r="H48" s="11">
        <f t="shared" si="4"/>
        <v>486888.19000000041</v>
      </c>
    </row>
    <row r="49" spans="1:8" s="4" customFormat="1" x14ac:dyDescent="0.25">
      <c r="A49" s="3"/>
      <c r="B49" s="9" t="s">
        <v>96</v>
      </c>
      <c r="C49" s="10">
        <v>1058072492</v>
      </c>
      <c r="D49" s="11">
        <f t="shared" si="8"/>
        <v>344024750.06000042</v>
      </c>
      <c r="E49" s="10">
        <v>1402097242.0600004</v>
      </c>
      <c r="F49" s="10">
        <v>1259270999.5100002</v>
      </c>
      <c r="G49" s="10">
        <f t="shared" ref="G49" si="15">F49</f>
        <v>1259270999.5100002</v>
      </c>
      <c r="H49" s="11">
        <f t="shared" ref="H49" si="16">E49-F49</f>
        <v>142826242.55000019</v>
      </c>
    </row>
    <row r="50" spans="1:8" s="4" customFormat="1" x14ac:dyDescent="0.25">
      <c r="A50" s="3"/>
      <c r="B50" s="9" t="s">
        <v>84</v>
      </c>
      <c r="C50" s="10">
        <v>3392465477</v>
      </c>
      <c r="D50" s="11">
        <f t="shared" si="8"/>
        <v>-2912737082.3200002</v>
      </c>
      <c r="E50" s="10">
        <v>479728394.68000001</v>
      </c>
      <c r="F50" s="10">
        <v>374755678.40000004</v>
      </c>
      <c r="G50" s="10">
        <f t="shared" si="6"/>
        <v>374755678.40000004</v>
      </c>
      <c r="H50" s="11">
        <f t="shared" si="4"/>
        <v>104972716.27999997</v>
      </c>
    </row>
    <row r="51" spans="1:8" s="4" customFormat="1" x14ac:dyDescent="0.25">
      <c r="A51" s="3"/>
      <c r="B51" s="9" t="s">
        <v>85</v>
      </c>
      <c r="C51" s="10">
        <v>113327044</v>
      </c>
      <c r="D51" s="11">
        <f t="shared" si="8"/>
        <v>42044428.00999999</v>
      </c>
      <c r="E51" s="10">
        <v>155371472.00999999</v>
      </c>
      <c r="F51" s="10">
        <v>149004718.70999998</v>
      </c>
      <c r="G51" s="10">
        <f t="shared" si="6"/>
        <v>149004718.70999998</v>
      </c>
      <c r="H51" s="11">
        <f t="shared" si="4"/>
        <v>6366753.3000000119</v>
      </c>
    </row>
    <row r="52" spans="1:8" s="4" customFormat="1" x14ac:dyDescent="0.25">
      <c r="A52" s="3"/>
      <c r="B52" s="9" t="s">
        <v>26</v>
      </c>
      <c r="C52" s="10">
        <v>9288621590</v>
      </c>
      <c r="D52" s="11">
        <f t="shared" si="8"/>
        <v>-1228179152.9800034</v>
      </c>
      <c r="E52" s="10">
        <v>8060442437.0199966</v>
      </c>
      <c r="F52" s="10">
        <v>7602285556.3900003</v>
      </c>
      <c r="G52" s="10">
        <f t="shared" si="6"/>
        <v>7602285556.3900003</v>
      </c>
      <c r="H52" s="11">
        <f t="shared" si="4"/>
        <v>458156880.6299963</v>
      </c>
    </row>
    <row r="53" spans="1:8" s="4" customFormat="1" x14ac:dyDescent="0.25">
      <c r="A53" s="3"/>
      <c r="B53" s="9" t="s">
        <v>27</v>
      </c>
      <c r="C53" s="10">
        <v>5455003394</v>
      </c>
      <c r="D53" s="11">
        <f t="shared" si="8"/>
        <v>-763825170.21999931</v>
      </c>
      <c r="E53" s="10">
        <v>4691178223.7800007</v>
      </c>
      <c r="F53" s="10">
        <v>4448692721.3299999</v>
      </c>
      <c r="G53" s="10">
        <f t="shared" si="6"/>
        <v>4448692721.3299999</v>
      </c>
      <c r="H53" s="11">
        <f t="shared" si="4"/>
        <v>242485502.45000076</v>
      </c>
    </row>
    <row r="54" spans="1:8" s="4" customFormat="1" x14ac:dyDescent="0.25">
      <c r="A54" s="3"/>
      <c r="B54" s="9" t="s">
        <v>28</v>
      </c>
      <c r="C54" s="10">
        <v>47816696</v>
      </c>
      <c r="D54" s="11">
        <f t="shared" si="8"/>
        <v>-46382119.670000002</v>
      </c>
      <c r="E54" s="10">
        <v>1434576.33</v>
      </c>
      <c r="F54" s="10">
        <v>828112.14999999991</v>
      </c>
      <c r="G54" s="10">
        <f t="shared" si="6"/>
        <v>828112.14999999991</v>
      </c>
      <c r="H54" s="11">
        <f t="shared" si="4"/>
        <v>606464.18000000017</v>
      </c>
    </row>
    <row r="55" spans="1:8" s="4" customFormat="1" x14ac:dyDescent="0.25">
      <c r="A55" s="3"/>
      <c r="B55" s="9" t="s">
        <v>29</v>
      </c>
      <c r="C55" s="10">
        <v>15528918</v>
      </c>
      <c r="D55" s="11">
        <f t="shared" si="8"/>
        <v>15235131.809999995</v>
      </c>
      <c r="E55" s="10">
        <v>30764049.809999995</v>
      </c>
      <c r="F55" s="10">
        <v>30044045.049999993</v>
      </c>
      <c r="G55" s="10">
        <f t="shared" si="6"/>
        <v>30044045.049999993</v>
      </c>
      <c r="H55" s="11">
        <f t="shared" si="4"/>
        <v>720004.76000000164</v>
      </c>
    </row>
    <row r="56" spans="1:8" s="4" customFormat="1" x14ac:dyDescent="0.25">
      <c r="A56" s="3"/>
      <c r="B56" s="9" t="s">
        <v>136</v>
      </c>
      <c r="C56" s="10">
        <v>0</v>
      </c>
      <c r="D56" s="11">
        <f t="shared" si="8"/>
        <v>38237595.880000003</v>
      </c>
      <c r="E56" s="10">
        <v>38237595.880000003</v>
      </c>
      <c r="F56" s="10">
        <v>22794454.749999996</v>
      </c>
      <c r="G56" s="10">
        <f t="shared" si="6"/>
        <v>22794454.749999996</v>
      </c>
      <c r="H56" s="11">
        <f t="shared" si="4"/>
        <v>15443141.130000006</v>
      </c>
    </row>
    <row r="57" spans="1:8" s="4" customFormat="1" ht="27" x14ac:dyDescent="0.25">
      <c r="A57" s="3"/>
      <c r="B57" s="9" t="s">
        <v>124</v>
      </c>
      <c r="C57" s="10">
        <v>215000000</v>
      </c>
      <c r="D57" s="11">
        <f t="shared" si="8"/>
        <v>-56071133.070000052</v>
      </c>
      <c r="E57" s="10">
        <v>158928866.92999995</v>
      </c>
      <c r="F57" s="10">
        <v>149685251.27000001</v>
      </c>
      <c r="G57" s="10">
        <f t="shared" si="6"/>
        <v>149685251.27000001</v>
      </c>
      <c r="H57" s="11">
        <f t="shared" si="4"/>
        <v>9243615.6599999368</v>
      </c>
    </row>
    <row r="58" spans="1:8" s="4" customFormat="1" ht="8.1" customHeight="1" x14ac:dyDescent="0.25">
      <c r="A58" s="3"/>
      <c r="B58" s="9"/>
      <c r="C58" s="10"/>
      <c r="D58" s="11"/>
      <c r="E58" s="10"/>
      <c r="F58" s="10"/>
      <c r="G58" s="10"/>
      <c r="H58" s="11"/>
    </row>
    <row r="59" spans="1:8" s="4" customFormat="1" x14ac:dyDescent="0.25">
      <c r="A59" s="3"/>
      <c r="B59" s="8" t="s">
        <v>94</v>
      </c>
      <c r="C59" s="7">
        <f>SUM(C61:C76)</f>
        <v>35460481460</v>
      </c>
      <c r="D59" s="7">
        <f t="shared" ref="D59:D76" si="17">E59-C59</f>
        <v>-3399416255.8199997</v>
      </c>
      <c r="E59" s="7">
        <f t="shared" ref="E59:F59" si="18">SUM(E61:E76)</f>
        <v>32061065204.18</v>
      </c>
      <c r="F59" s="7">
        <f t="shared" si="18"/>
        <v>28789645511.650005</v>
      </c>
      <c r="G59" s="7">
        <f t="shared" si="6"/>
        <v>28789645511.650005</v>
      </c>
      <c r="H59" s="7">
        <f t="shared" si="4"/>
        <v>3271419692.529995</v>
      </c>
    </row>
    <row r="60" spans="1:8" s="4" customFormat="1" ht="8.1" customHeight="1" x14ac:dyDescent="0.25">
      <c r="A60" s="3"/>
      <c r="B60" s="8"/>
      <c r="C60" s="7"/>
      <c r="D60" s="7"/>
      <c r="E60" s="7"/>
      <c r="F60" s="7"/>
      <c r="G60" s="7"/>
      <c r="H60" s="7"/>
    </row>
    <row r="61" spans="1:8" s="4" customFormat="1" x14ac:dyDescent="0.25">
      <c r="A61" s="3"/>
      <c r="B61" s="9" t="s">
        <v>97</v>
      </c>
      <c r="C61" s="10">
        <v>2591834492</v>
      </c>
      <c r="D61" s="11">
        <f t="shared" si="17"/>
        <v>-247585481.99999857</v>
      </c>
      <c r="E61" s="10">
        <v>2344249010.0000014</v>
      </c>
      <c r="F61" s="10">
        <v>1812219776.9400005</v>
      </c>
      <c r="G61" s="10">
        <f t="shared" si="6"/>
        <v>1812219776.9400005</v>
      </c>
      <c r="H61" s="11">
        <f t="shared" si="4"/>
        <v>532029233.0600009</v>
      </c>
    </row>
    <row r="62" spans="1:8" s="4" customFormat="1" x14ac:dyDescent="0.25">
      <c r="A62" s="3"/>
      <c r="B62" s="9" t="s">
        <v>98</v>
      </c>
      <c r="C62" s="10">
        <v>1614627014</v>
      </c>
      <c r="D62" s="11">
        <f t="shared" si="17"/>
        <v>-175094501.98000002</v>
      </c>
      <c r="E62" s="10">
        <v>1439532512.02</v>
      </c>
      <c r="F62" s="10">
        <v>1234871548.7400002</v>
      </c>
      <c r="G62" s="10">
        <f>F62</f>
        <v>1234871548.7400002</v>
      </c>
      <c r="H62" s="11">
        <f t="shared" si="4"/>
        <v>204660963.27999973</v>
      </c>
    </row>
    <row r="63" spans="1:8" s="4" customFormat="1" x14ac:dyDescent="0.25">
      <c r="A63" s="3"/>
      <c r="B63" s="9" t="s">
        <v>99</v>
      </c>
      <c r="C63" s="10">
        <v>1946962439</v>
      </c>
      <c r="D63" s="11">
        <f t="shared" si="17"/>
        <v>-134809455.58000088</v>
      </c>
      <c r="E63" s="10">
        <v>1812152983.4199991</v>
      </c>
      <c r="F63" s="10">
        <v>1689817309.4399998</v>
      </c>
      <c r="G63" s="10">
        <f t="shared" si="6"/>
        <v>1689817309.4399998</v>
      </c>
      <c r="H63" s="11">
        <f t="shared" si="4"/>
        <v>122335673.9799993</v>
      </c>
    </row>
    <row r="64" spans="1:8" s="4" customFormat="1" x14ac:dyDescent="0.25">
      <c r="A64" s="3"/>
      <c r="B64" s="9" t="s">
        <v>100</v>
      </c>
      <c r="C64" s="10">
        <v>2357852010</v>
      </c>
      <c r="D64" s="11">
        <f t="shared" si="17"/>
        <v>-317594483.97000027</v>
      </c>
      <c r="E64" s="10">
        <v>2040257526.0299997</v>
      </c>
      <c r="F64" s="10">
        <v>1912533785.8299997</v>
      </c>
      <c r="G64" s="10">
        <f t="shared" si="6"/>
        <v>1912533785.8299997</v>
      </c>
      <c r="H64" s="11">
        <f t="shared" si="4"/>
        <v>127723740.20000005</v>
      </c>
    </row>
    <row r="65" spans="1:8" s="4" customFormat="1" x14ac:dyDescent="0.25">
      <c r="A65" s="3"/>
      <c r="B65" s="9" t="s">
        <v>101</v>
      </c>
      <c r="C65" s="10">
        <v>1566571570</v>
      </c>
      <c r="D65" s="11">
        <f t="shared" si="17"/>
        <v>-142825731.71000075</v>
      </c>
      <c r="E65" s="10">
        <v>1423745838.2899992</v>
      </c>
      <c r="F65" s="10">
        <v>1325091097.8799999</v>
      </c>
      <c r="G65" s="10">
        <f t="shared" si="6"/>
        <v>1325091097.8799999</v>
      </c>
      <c r="H65" s="11">
        <f t="shared" si="4"/>
        <v>98654740.409999371</v>
      </c>
    </row>
    <row r="66" spans="1:8" s="4" customFormat="1" x14ac:dyDescent="0.25">
      <c r="A66" s="3"/>
      <c r="B66" s="9" t="s">
        <v>102</v>
      </c>
      <c r="C66" s="10">
        <v>2934323530</v>
      </c>
      <c r="D66" s="11">
        <f t="shared" si="17"/>
        <v>-289300319.67000008</v>
      </c>
      <c r="E66" s="10">
        <v>2645023210.3299999</v>
      </c>
      <c r="F66" s="10">
        <v>2434665814.5300007</v>
      </c>
      <c r="G66" s="10">
        <f t="shared" si="6"/>
        <v>2434665814.5300007</v>
      </c>
      <c r="H66" s="11">
        <f t="shared" si="4"/>
        <v>210357395.79999924</v>
      </c>
    </row>
    <row r="67" spans="1:8" s="4" customFormat="1" x14ac:dyDescent="0.25">
      <c r="A67" s="3"/>
      <c r="B67" s="9" t="s">
        <v>103</v>
      </c>
      <c r="C67" s="10">
        <v>3817168491</v>
      </c>
      <c r="D67" s="11">
        <f t="shared" si="17"/>
        <v>-388545740.75999928</v>
      </c>
      <c r="E67" s="10">
        <v>3428622750.2400007</v>
      </c>
      <c r="F67" s="10">
        <v>3123894675.5100012</v>
      </c>
      <c r="G67" s="10">
        <f t="shared" si="6"/>
        <v>3123894675.5100012</v>
      </c>
      <c r="H67" s="11">
        <f t="shared" si="4"/>
        <v>304728074.72999954</v>
      </c>
    </row>
    <row r="68" spans="1:8" s="4" customFormat="1" x14ac:dyDescent="0.25">
      <c r="A68" s="3"/>
      <c r="B68" s="9" t="s">
        <v>104</v>
      </c>
      <c r="C68" s="10">
        <v>1730992003</v>
      </c>
      <c r="D68" s="11">
        <f t="shared" si="17"/>
        <v>-124411198.99999928</v>
      </c>
      <c r="E68" s="10">
        <v>1606580804.0000007</v>
      </c>
      <c r="F68" s="10">
        <v>1474314847.8199999</v>
      </c>
      <c r="G68" s="10">
        <f t="shared" si="6"/>
        <v>1474314847.8199999</v>
      </c>
      <c r="H68" s="11">
        <f t="shared" si="4"/>
        <v>132265956.18000078</v>
      </c>
    </row>
    <row r="69" spans="1:8" s="4" customFormat="1" x14ac:dyDescent="0.25">
      <c r="A69" s="3"/>
      <c r="B69" s="9" t="s">
        <v>105</v>
      </c>
      <c r="C69" s="10">
        <v>4272388773</v>
      </c>
      <c r="D69" s="11">
        <f t="shared" si="17"/>
        <v>-443045949.70999956</v>
      </c>
      <c r="E69" s="10">
        <v>3829342823.2900004</v>
      </c>
      <c r="F69" s="10">
        <v>3482565871.3699999</v>
      </c>
      <c r="G69" s="10">
        <f t="shared" si="6"/>
        <v>3482565871.3699999</v>
      </c>
      <c r="H69" s="11">
        <f t="shared" si="4"/>
        <v>346776951.92000055</v>
      </c>
    </row>
    <row r="70" spans="1:8" s="4" customFormat="1" x14ac:dyDescent="0.25">
      <c r="A70" s="3"/>
      <c r="B70" s="9" t="s">
        <v>106</v>
      </c>
      <c r="C70" s="10">
        <v>1495195284</v>
      </c>
      <c r="D70" s="11">
        <f t="shared" si="17"/>
        <v>-146865112.15999961</v>
      </c>
      <c r="E70" s="10">
        <v>1348330171.8400004</v>
      </c>
      <c r="F70" s="10">
        <v>1171269146.1900005</v>
      </c>
      <c r="G70" s="10">
        <f t="shared" si="6"/>
        <v>1171269146.1900005</v>
      </c>
      <c r="H70" s="11">
        <f t="shared" si="4"/>
        <v>177061025.64999986</v>
      </c>
    </row>
    <row r="71" spans="1:8" s="4" customFormat="1" x14ac:dyDescent="0.25">
      <c r="A71" s="3"/>
      <c r="B71" s="9" t="s">
        <v>107</v>
      </c>
      <c r="C71" s="10">
        <v>2158481056</v>
      </c>
      <c r="D71" s="11">
        <f t="shared" si="17"/>
        <v>-121830438.44000053</v>
      </c>
      <c r="E71" s="10">
        <v>2036650617.5599995</v>
      </c>
      <c r="F71" s="10">
        <v>1832924025.2400007</v>
      </c>
      <c r="G71" s="10">
        <f t="shared" si="6"/>
        <v>1832924025.2400007</v>
      </c>
      <c r="H71" s="11">
        <f t="shared" si="4"/>
        <v>203726592.31999874</v>
      </c>
    </row>
    <row r="72" spans="1:8" s="4" customFormat="1" x14ac:dyDescent="0.25">
      <c r="A72" s="3"/>
      <c r="B72" s="9" t="s">
        <v>108</v>
      </c>
      <c r="C72" s="10">
        <v>1313513863</v>
      </c>
      <c r="D72" s="11">
        <f t="shared" si="17"/>
        <v>-102874577.59000015</v>
      </c>
      <c r="E72" s="10">
        <v>1210639285.4099998</v>
      </c>
      <c r="F72" s="10">
        <v>1048991258.7199999</v>
      </c>
      <c r="G72" s="10">
        <f t="shared" si="6"/>
        <v>1048991258.7199999</v>
      </c>
      <c r="H72" s="11">
        <f t="shared" si="4"/>
        <v>161648026.68999994</v>
      </c>
    </row>
    <row r="73" spans="1:8" s="4" customFormat="1" x14ac:dyDescent="0.25">
      <c r="A73" s="3"/>
      <c r="B73" s="9" t="s">
        <v>109</v>
      </c>
      <c r="C73" s="10">
        <v>1403856033</v>
      </c>
      <c r="D73" s="11">
        <f t="shared" si="17"/>
        <v>-152711039.29000044</v>
      </c>
      <c r="E73" s="10">
        <v>1251144993.7099996</v>
      </c>
      <c r="F73" s="10">
        <v>1155270971.2399998</v>
      </c>
      <c r="G73" s="10">
        <f t="shared" si="6"/>
        <v>1155270971.2399998</v>
      </c>
      <c r="H73" s="11">
        <f t="shared" si="4"/>
        <v>95874022.46999979</v>
      </c>
    </row>
    <row r="74" spans="1:8" s="4" customFormat="1" x14ac:dyDescent="0.25">
      <c r="A74" s="3"/>
      <c r="B74" s="9" t="s">
        <v>110</v>
      </c>
      <c r="C74" s="10">
        <v>2131287873</v>
      </c>
      <c r="D74" s="11">
        <f t="shared" si="17"/>
        <v>-202419655.56000042</v>
      </c>
      <c r="E74" s="10">
        <v>1928868217.4399996</v>
      </c>
      <c r="F74" s="10">
        <v>1663210086.4600008</v>
      </c>
      <c r="G74" s="10">
        <f t="shared" si="6"/>
        <v>1663210086.4600008</v>
      </c>
      <c r="H74" s="11">
        <f t="shared" si="4"/>
        <v>265658130.97999883</v>
      </c>
    </row>
    <row r="75" spans="1:8" s="4" customFormat="1" x14ac:dyDescent="0.25">
      <c r="A75" s="3"/>
      <c r="B75" s="9" t="s">
        <v>111</v>
      </c>
      <c r="C75" s="10">
        <v>2440380575</v>
      </c>
      <c r="D75" s="11">
        <f t="shared" si="17"/>
        <v>-242555616.88000059</v>
      </c>
      <c r="E75" s="10">
        <v>2197824958.1199994</v>
      </c>
      <c r="F75" s="10">
        <v>2064007034.1400003</v>
      </c>
      <c r="G75" s="10">
        <f t="shared" si="6"/>
        <v>2064007034.1400003</v>
      </c>
      <c r="H75" s="11">
        <f t="shared" si="4"/>
        <v>133817923.97999907</v>
      </c>
    </row>
    <row r="76" spans="1:8" s="4" customFormat="1" x14ac:dyDescent="0.25">
      <c r="A76" s="3"/>
      <c r="B76" s="9" t="s">
        <v>112</v>
      </c>
      <c r="C76" s="10">
        <v>1685046454</v>
      </c>
      <c r="D76" s="11">
        <f t="shared" si="17"/>
        <v>-166946951.51999927</v>
      </c>
      <c r="E76" s="10">
        <v>1518099502.4800007</v>
      </c>
      <c r="F76" s="10">
        <v>1363998261.6000009</v>
      </c>
      <c r="G76" s="10">
        <f t="shared" si="6"/>
        <v>1363998261.6000009</v>
      </c>
      <c r="H76" s="11">
        <f t="shared" si="4"/>
        <v>154101240.87999988</v>
      </c>
    </row>
    <row r="77" spans="1:8" s="4" customFormat="1" ht="8.1" customHeight="1" x14ac:dyDescent="0.25">
      <c r="A77" s="3"/>
      <c r="B77" s="9"/>
      <c r="C77" s="10"/>
      <c r="D77" s="11"/>
      <c r="E77" s="10"/>
      <c r="F77" s="10"/>
      <c r="G77" s="10"/>
      <c r="H77" s="11"/>
    </row>
    <row r="78" spans="1:8" s="4" customFormat="1" x14ac:dyDescent="0.25">
      <c r="A78" s="3"/>
      <c r="B78" s="8" t="s">
        <v>31</v>
      </c>
      <c r="C78" s="7">
        <f>SUM(C80:C81)</f>
        <v>10091072586</v>
      </c>
      <c r="D78" s="14">
        <f t="shared" ref="D78:D81" si="19">E78-C78</f>
        <v>0</v>
      </c>
      <c r="E78" s="7">
        <f>SUM(E80:E81)</f>
        <v>10091072586</v>
      </c>
      <c r="F78" s="7">
        <f>SUM(F80:F81)</f>
        <v>9465935147.3700008</v>
      </c>
      <c r="G78" s="7">
        <f t="shared" si="6"/>
        <v>9465935147.3700008</v>
      </c>
      <c r="H78" s="7">
        <f t="shared" ref="H78:H148" si="20">E78-F78</f>
        <v>625137438.62999916</v>
      </c>
    </row>
    <row r="79" spans="1:8" s="4" customFormat="1" ht="8.1" customHeight="1" x14ac:dyDescent="0.25">
      <c r="A79" s="3"/>
      <c r="B79" s="8"/>
      <c r="C79" s="7"/>
      <c r="D79" s="14"/>
      <c r="E79" s="7"/>
      <c r="F79" s="7"/>
      <c r="G79" s="7"/>
      <c r="H79" s="7"/>
    </row>
    <row r="80" spans="1:8" s="4" customFormat="1" x14ac:dyDescent="0.25">
      <c r="A80" s="3"/>
      <c r="B80" s="9" t="s">
        <v>69</v>
      </c>
      <c r="C80" s="10">
        <v>3992000000</v>
      </c>
      <c r="D80" s="11">
        <f t="shared" ref="D80" si="21">E80-C80</f>
        <v>0</v>
      </c>
      <c r="E80" s="10">
        <v>3992000000</v>
      </c>
      <c r="F80" s="10">
        <v>3384522868.8499999</v>
      </c>
      <c r="G80" s="10">
        <f t="shared" ref="G80" si="22">F80</f>
        <v>3384522868.8499999</v>
      </c>
      <c r="H80" s="11">
        <f t="shared" ref="H80" si="23">E80-F80</f>
        <v>607477131.1500001</v>
      </c>
    </row>
    <row r="81" spans="1:8" s="4" customFormat="1" x14ac:dyDescent="0.25">
      <c r="A81" s="3"/>
      <c r="B81" s="9" t="s">
        <v>70</v>
      </c>
      <c r="C81" s="10">
        <v>6099072586</v>
      </c>
      <c r="D81" s="11">
        <f t="shared" si="19"/>
        <v>0</v>
      </c>
      <c r="E81" s="10">
        <v>6099072586</v>
      </c>
      <c r="F81" s="10">
        <v>6081412278.5200005</v>
      </c>
      <c r="G81" s="10">
        <f t="shared" si="6"/>
        <v>6081412278.5200005</v>
      </c>
      <c r="H81" s="11">
        <f t="shared" si="20"/>
        <v>17660307.479999542</v>
      </c>
    </row>
    <row r="82" spans="1:8" s="4" customFormat="1" ht="8.1" customHeight="1" x14ac:dyDescent="0.25">
      <c r="A82" s="3"/>
      <c r="B82" s="9"/>
      <c r="C82" s="10"/>
      <c r="D82" s="11"/>
      <c r="E82" s="10"/>
      <c r="F82" s="10"/>
      <c r="G82" s="10"/>
      <c r="H82" s="11"/>
    </row>
    <row r="83" spans="1:8" s="4" customFormat="1" x14ac:dyDescent="0.25">
      <c r="A83" s="3"/>
      <c r="B83" s="8" t="s">
        <v>32</v>
      </c>
      <c r="C83" s="7">
        <f>SUM(C85:C86)</f>
        <v>2284149065</v>
      </c>
      <c r="D83" s="7">
        <f t="shared" ref="D83:D86" si="24">E83-C83</f>
        <v>-51809477.5</v>
      </c>
      <c r="E83" s="7">
        <f t="shared" ref="E83:F83" si="25">SUM(E85:E86)</f>
        <v>2232339587.5</v>
      </c>
      <c r="F83" s="7">
        <f t="shared" si="25"/>
        <v>2232339587.5</v>
      </c>
      <c r="G83" s="7">
        <f t="shared" si="6"/>
        <v>2232339587.5</v>
      </c>
      <c r="H83" s="7">
        <f t="shared" si="20"/>
        <v>0</v>
      </c>
    </row>
    <row r="84" spans="1:8" s="4" customFormat="1" ht="8.1" customHeight="1" x14ac:dyDescent="0.25">
      <c r="A84" s="3"/>
      <c r="B84" s="8"/>
      <c r="C84" s="7"/>
      <c r="D84" s="7"/>
      <c r="E84" s="7"/>
      <c r="F84" s="7"/>
      <c r="G84" s="7"/>
      <c r="H84" s="7"/>
    </row>
    <row r="85" spans="1:8" s="4" customFormat="1" x14ac:dyDescent="0.25">
      <c r="A85" s="3"/>
      <c r="B85" s="9" t="s">
        <v>95</v>
      </c>
      <c r="C85" s="10">
        <v>1766054290</v>
      </c>
      <c r="D85" s="11">
        <f t="shared" si="24"/>
        <v>0</v>
      </c>
      <c r="E85" s="10">
        <v>1766054290</v>
      </c>
      <c r="F85" s="10">
        <v>1766054290</v>
      </c>
      <c r="G85" s="10">
        <f t="shared" si="6"/>
        <v>1766054290</v>
      </c>
      <c r="H85" s="11">
        <f t="shared" si="20"/>
        <v>0</v>
      </c>
    </row>
    <row r="86" spans="1:8" s="4" customFormat="1" x14ac:dyDescent="0.25">
      <c r="A86" s="3"/>
      <c r="B86" s="9" t="s">
        <v>113</v>
      </c>
      <c r="C86" s="10">
        <v>518094775</v>
      </c>
      <c r="D86" s="11">
        <f t="shared" si="24"/>
        <v>-51809477.5</v>
      </c>
      <c r="E86" s="10">
        <v>466285297.5</v>
      </c>
      <c r="F86" s="10">
        <v>466285297.5</v>
      </c>
      <c r="G86" s="10">
        <f t="shared" si="6"/>
        <v>466285297.5</v>
      </c>
      <c r="H86" s="11">
        <f t="shared" si="20"/>
        <v>0</v>
      </c>
    </row>
    <row r="87" spans="1:8" s="4" customFormat="1" ht="8.1" customHeight="1" x14ac:dyDescent="0.25">
      <c r="A87" s="3"/>
      <c r="B87" s="9"/>
      <c r="C87" s="10"/>
      <c r="D87" s="11"/>
      <c r="E87" s="10"/>
      <c r="F87" s="10"/>
      <c r="G87" s="10"/>
      <c r="H87" s="11"/>
    </row>
    <row r="88" spans="1:8" s="4" customFormat="1" x14ac:dyDescent="0.25">
      <c r="A88" s="3"/>
      <c r="B88" s="8" t="s">
        <v>33</v>
      </c>
      <c r="C88" s="7">
        <f>SUM(C90:C91)</f>
        <v>6620633188</v>
      </c>
      <c r="D88" s="7">
        <f t="shared" ref="D88:D91" si="26">E88-C88</f>
        <v>-149045936.76000023</v>
      </c>
      <c r="E88" s="7">
        <f t="shared" ref="E88:F88" si="27">SUM(E90:E91)</f>
        <v>6471587251.2399998</v>
      </c>
      <c r="F88" s="7">
        <f t="shared" si="27"/>
        <v>6090898201.0099993</v>
      </c>
      <c r="G88" s="7">
        <f t="shared" ref="G88:G155" si="28">F88</f>
        <v>6090898201.0099993</v>
      </c>
      <c r="H88" s="7">
        <f t="shared" si="20"/>
        <v>380689050.2300005</v>
      </c>
    </row>
    <row r="89" spans="1:8" s="4" customFormat="1" ht="8.1" customHeight="1" x14ac:dyDescent="0.25">
      <c r="A89" s="3"/>
      <c r="B89" s="8"/>
      <c r="C89" s="7"/>
      <c r="D89" s="7"/>
      <c r="E89" s="7"/>
      <c r="F89" s="7"/>
      <c r="G89" s="7"/>
      <c r="H89" s="7"/>
    </row>
    <row r="90" spans="1:8" s="4" customFormat="1" x14ac:dyDescent="0.25">
      <c r="A90" s="3"/>
      <c r="B90" s="9" t="s">
        <v>114</v>
      </c>
      <c r="C90" s="10">
        <v>6391118306</v>
      </c>
      <c r="D90" s="11">
        <f t="shared" si="26"/>
        <v>-146665936.76000023</v>
      </c>
      <c r="E90" s="10">
        <v>6244452369.2399998</v>
      </c>
      <c r="F90" s="10">
        <v>5879744509.5699997</v>
      </c>
      <c r="G90" s="10">
        <f t="shared" si="28"/>
        <v>5879744509.5699997</v>
      </c>
      <c r="H90" s="11">
        <f t="shared" si="20"/>
        <v>364707859.67000008</v>
      </c>
    </row>
    <row r="91" spans="1:8" s="4" customFormat="1" x14ac:dyDescent="0.25">
      <c r="A91" s="3"/>
      <c r="B91" s="9" t="s">
        <v>115</v>
      </c>
      <c r="C91" s="10">
        <v>229514882</v>
      </c>
      <c r="D91" s="11">
        <f t="shared" si="26"/>
        <v>-2380000</v>
      </c>
      <c r="E91" s="10">
        <v>227134882</v>
      </c>
      <c r="F91" s="10">
        <v>211153691.44</v>
      </c>
      <c r="G91" s="10">
        <f t="shared" si="28"/>
        <v>211153691.44</v>
      </c>
      <c r="H91" s="11">
        <f t="shared" si="20"/>
        <v>15981190.560000002</v>
      </c>
    </row>
    <row r="92" spans="1:8" s="4" customFormat="1" ht="8.1" customHeight="1" x14ac:dyDescent="0.25">
      <c r="A92" s="3"/>
      <c r="B92" s="9"/>
      <c r="C92" s="10"/>
      <c r="D92" s="11"/>
      <c r="E92" s="10"/>
      <c r="F92" s="10"/>
      <c r="G92" s="10"/>
      <c r="H92" s="11"/>
    </row>
    <row r="93" spans="1:8" s="4" customFormat="1" x14ac:dyDescent="0.25">
      <c r="A93" s="3"/>
      <c r="B93" s="8" t="s">
        <v>34</v>
      </c>
      <c r="C93" s="7">
        <f>SUM(C95:C102)</f>
        <v>4323374334</v>
      </c>
      <c r="D93" s="7">
        <f t="shared" ref="D93:D102" si="29">E93-C93</f>
        <v>6550264507</v>
      </c>
      <c r="E93" s="7">
        <f t="shared" ref="E93:F93" si="30">SUM(E95:E102)</f>
        <v>10873638841</v>
      </c>
      <c r="F93" s="7">
        <f t="shared" si="30"/>
        <v>10865870787.5</v>
      </c>
      <c r="G93" s="7">
        <f t="shared" si="28"/>
        <v>10865870787.5</v>
      </c>
      <c r="H93" s="7">
        <f t="shared" si="20"/>
        <v>7768053.5</v>
      </c>
    </row>
    <row r="94" spans="1:8" s="4" customFormat="1" ht="8.1" customHeight="1" x14ac:dyDescent="0.25">
      <c r="A94" s="3"/>
      <c r="B94" s="8"/>
      <c r="C94" s="7"/>
      <c r="D94" s="7"/>
      <c r="E94" s="7"/>
      <c r="F94" s="7"/>
      <c r="G94" s="7"/>
      <c r="H94" s="7"/>
    </row>
    <row r="95" spans="1:8" s="4" customFormat="1" x14ac:dyDescent="0.25">
      <c r="A95" s="3"/>
      <c r="B95" s="9" t="s">
        <v>116</v>
      </c>
      <c r="C95" s="10">
        <v>515046942</v>
      </c>
      <c r="D95" s="11">
        <f t="shared" si="29"/>
        <v>-41203756</v>
      </c>
      <c r="E95" s="10">
        <v>473843186</v>
      </c>
      <c r="F95" s="10">
        <v>473843186</v>
      </c>
      <c r="G95" s="10">
        <f t="shared" si="28"/>
        <v>473843186</v>
      </c>
      <c r="H95" s="11">
        <f t="shared" si="20"/>
        <v>0</v>
      </c>
    </row>
    <row r="96" spans="1:8" s="4" customFormat="1" x14ac:dyDescent="0.25">
      <c r="A96" s="3"/>
      <c r="B96" s="9" t="s">
        <v>35</v>
      </c>
      <c r="C96" s="10">
        <v>470989790</v>
      </c>
      <c r="D96" s="11">
        <f t="shared" si="29"/>
        <v>-37679182.329999983</v>
      </c>
      <c r="E96" s="10">
        <v>433310607.67000002</v>
      </c>
      <c r="F96" s="10">
        <v>433310607.67000002</v>
      </c>
      <c r="G96" s="10">
        <f t="shared" si="28"/>
        <v>433310607.67000002</v>
      </c>
      <c r="H96" s="11">
        <f t="shared" si="20"/>
        <v>0</v>
      </c>
    </row>
    <row r="97" spans="1:8" s="4" customFormat="1" x14ac:dyDescent="0.25">
      <c r="A97" s="3"/>
      <c r="B97" s="9" t="s">
        <v>36</v>
      </c>
      <c r="C97" s="10">
        <v>435447554</v>
      </c>
      <c r="D97" s="11">
        <f t="shared" si="29"/>
        <v>-10000000</v>
      </c>
      <c r="E97" s="10">
        <v>425447554</v>
      </c>
      <c r="F97" s="10">
        <v>425447554</v>
      </c>
      <c r="G97" s="10">
        <f t="shared" si="28"/>
        <v>425447554</v>
      </c>
      <c r="H97" s="11">
        <f t="shared" si="20"/>
        <v>0</v>
      </c>
    </row>
    <row r="98" spans="1:8" s="4" customFormat="1" x14ac:dyDescent="0.25">
      <c r="A98" s="3"/>
      <c r="B98" s="9" t="s">
        <v>37</v>
      </c>
      <c r="C98" s="10">
        <v>1275479792</v>
      </c>
      <c r="D98" s="11">
        <f t="shared" si="29"/>
        <v>-74395145</v>
      </c>
      <c r="E98" s="10">
        <v>1201084647</v>
      </c>
      <c r="F98" s="10">
        <v>1201084647</v>
      </c>
      <c r="G98" s="10">
        <f t="shared" si="28"/>
        <v>1201084647</v>
      </c>
      <c r="H98" s="11">
        <f t="shared" si="20"/>
        <v>0</v>
      </c>
    </row>
    <row r="99" spans="1:8" s="4" customFormat="1" x14ac:dyDescent="0.25">
      <c r="A99" s="3"/>
      <c r="B99" s="9" t="s">
        <v>38</v>
      </c>
      <c r="C99" s="10">
        <v>250949214</v>
      </c>
      <c r="D99" s="11">
        <f t="shared" ref="D99" si="31">E99-C99</f>
        <v>-12307883</v>
      </c>
      <c r="E99" s="10">
        <v>238641331</v>
      </c>
      <c r="F99" s="10">
        <v>230873277.5</v>
      </c>
      <c r="G99" s="10">
        <f t="shared" ref="G99" si="32">F99</f>
        <v>230873277.5</v>
      </c>
      <c r="H99" s="11">
        <f t="shared" ref="H99" si="33">E99-F99</f>
        <v>7768053.5</v>
      </c>
    </row>
    <row r="100" spans="1:8" s="4" customFormat="1" x14ac:dyDescent="0.25">
      <c r="A100" s="3"/>
      <c r="B100" s="9" t="s">
        <v>39</v>
      </c>
      <c r="C100" s="10">
        <v>1192012682</v>
      </c>
      <c r="D100" s="11">
        <f t="shared" si="29"/>
        <v>0</v>
      </c>
      <c r="E100" s="10">
        <v>1192012682</v>
      </c>
      <c r="F100" s="10">
        <v>1192012682</v>
      </c>
      <c r="G100" s="10">
        <f t="shared" si="28"/>
        <v>1192012682</v>
      </c>
      <c r="H100" s="11">
        <f t="shared" si="20"/>
        <v>0</v>
      </c>
    </row>
    <row r="101" spans="1:8" s="4" customFormat="1" ht="40.5" x14ac:dyDescent="0.25">
      <c r="A101" s="3"/>
      <c r="B101" s="9" t="s">
        <v>117</v>
      </c>
      <c r="C101" s="10">
        <v>183448360</v>
      </c>
      <c r="D101" s="11">
        <f t="shared" si="29"/>
        <v>-21342000</v>
      </c>
      <c r="E101" s="10">
        <v>162106360</v>
      </c>
      <c r="F101" s="10">
        <v>162106360</v>
      </c>
      <c r="G101" s="10">
        <f t="shared" si="28"/>
        <v>162106360</v>
      </c>
      <c r="H101" s="11">
        <f t="shared" si="20"/>
        <v>0</v>
      </c>
    </row>
    <row r="102" spans="1:8" s="4" customFormat="1" x14ac:dyDescent="0.25">
      <c r="A102" s="3"/>
      <c r="B102" s="9" t="s">
        <v>130</v>
      </c>
      <c r="C102" s="10">
        <v>0</v>
      </c>
      <c r="D102" s="11">
        <f t="shared" si="29"/>
        <v>6747192473.3299999</v>
      </c>
      <c r="E102" s="10">
        <v>6747192473.3299999</v>
      </c>
      <c r="F102" s="10">
        <v>6747192473.3299999</v>
      </c>
      <c r="G102" s="10">
        <f t="shared" si="28"/>
        <v>6747192473.3299999</v>
      </c>
      <c r="H102" s="11">
        <f t="shared" si="20"/>
        <v>0</v>
      </c>
    </row>
    <row r="103" spans="1:8" s="4" customFormat="1" ht="8.1" customHeight="1" x14ac:dyDescent="0.25">
      <c r="A103" s="3"/>
      <c r="B103" s="9"/>
      <c r="C103" s="10"/>
      <c r="D103" s="11"/>
      <c r="E103" s="10"/>
      <c r="F103" s="10"/>
      <c r="G103" s="10"/>
      <c r="H103" s="11"/>
    </row>
    <row r="104" spans="1:8" s="4" customFormat="1" x14ac:dyDescent="0.25">
      <c r="A104" s="3"/>
      <c r="B104" s="6" t="s">
        <v>135</v>
      </c>
      <c r="C104" s="14">
        <f>SUM(C106+C148+C153)</f>
        <v>32040399062</v>
      </c>
      <c r="D104" s="14">
        <f t="shared" ref="D104:H104" si="34">SUM(D106+D148+D153)</f>
        <v>897688866.34000885</v>
      </c>
      <c r="E104" s="14">
        <f t="shared" si="34"/>
        <v>32938087928.340012</v>
      </c>
      <c r="F104" s="14">
        <f t="shared" si="34"/>
        <v>30423451646.639996</v>
      </c>
      <c r="G104" s="14">
        <f t="shared" si="34"/>
        <v>30423451646.639996</v>
      </c>
      <c r="H104" s="14">
        <f t="shared" si="34"/>
        <v>2514636281.7000127</v>
      </c>
    </row>
    <row r="105" spans="1:8" s="4" customFormat="1" ht="8.1" customHeight="1" x14ac:dyDescent="0.25">
      <c r="A105" s="3"/>
      <c r="B105" s="9"/>
      <c r="C105" s="10"/>
      <c r="D105" s="11"/>
      <c r="E105" s="10"/>
      <c r="F105" s="10"/>
      <c r="G105" s="10"/>
      <c r="H105" s="11"/>
    </row>
    <row r="106" spans="1:8" s="4" customFormat="1" ht="27.95" customHeight="1" x14ac:dyDescent="0.25">
      <c r="A106" s="3"/>
      <c r="B106" s="8" t="s">
        <v>40</v>
      </c>
      <c r="C106" s="7">
        <f>SUM(C108:C146)</f>
        <v>31187038124</v>
      </c>
      <c r="D106" s="7">
        <f t="shared" ref="D106" si="35">E106-C106</f>
        <v>899831555.22000885</v>
      </c>
      <c r="E106" s="7">
        <f>SUM(E108:E146)</f>
        <v>32086869679.220009</v>
      </c>
      <c r="F106" s="7">
        <f>SUM(F108:F146)</f>
        <v>29572615734.159996</v>
      </c>
      <c r="G106" s="7">
        <f t="shared" si="28"/>
        <v>29572615734.159996</v>
      </c>
      <c r="H106" s="7">
        <f t="shared" si="20"/>
        <v>2514253945.0600128</v>
      </c>
    </row>
    <row r="107" spans="1:8" s="4" customFormat="1" ht="8.1" customHeight="1" x14ac:dyDescent="0.25">
      <c r="A107" s="3"/>
      <c r="B107" s="8"/>
      <c r="C107" s="7"/>
      <c r="D107" s="7"/>
      <c r="E107" s="7"/>
      <c r="F107" s="7"/>
      <c r="G107" s="7"/>
      <c r="H107" s="7"/>
    </row>
    <row r="108" spans="1:8" s="4" customFormat="1" x14ac:dyDescent="0.25">
      <c r="A108" s="3"/>
      <c r="B108" s="9" t="s">
        <v>131</v>
      </c>
      <c r="C108" s="10">
        <v>8422039</v>
      </c>
      <c r="D108" s="11">
        <f t="shared" ref="D108:D146" si="36">E108-C108</f>
        <v>-3982078.84</v>
      </c>
      <c r="E108" s="10">
        <v>4439960.16</v>
      </c>
      <c r="F108" s="10">
        <v>3872780.16</v>
      </c>
      <c r="G108" s="10">
        <f t="shared" si="28"/>
        <v>3872780.16</v>
      </c>
      <c r="H108" s="11">
        <f t="shared" si="20"/>
        <v>567180</v>
      </c>
    </row>
    <row r="109" spans="1:8" s="4" customFormat="1" x14ac:dyDescent="0.25">
      <c r="A109" s="3"/>
      <c r="B109" s="9" t="s">
        <v>122</v>
      </c>
      <c r="C109" s="10">
        <v>17075090</v>
      </c>
      <c r="D109" s="11">
        <f t="shared" si="36"/>
        <v>22344575.560000002</v>
      </c>
      <c r="E109" s="10">
        <v>39419665.560000002</v>
      </c>
      <c r="F109" s="10">
        <v>38943548.159999996</v>
      </c>
      <c r="G109" s="10">
        <f t="shared" si="28"/>
        <v>38943548.159999996</v>
      </c>
      <c r="H109" s="11">
        <f t="shared" si="20"/>
        <v>476117.40000000596</v>
      </c>
    </row>
    <row r="110" spans="1:8" s="4" customFormat="1" ht="27" x14ac:dyDescent="0.25">
      <c r="A110" s="3"/>
      <c r="B110" s="9" t="s">
        <v>86</v>
      </c>
      <c r="C110" s="10">
        <v>12906153</v>
      </c>
      <c r="D110" s="11">
        <f t="shared" si="36"/>
        <v>-1058123.5399999991</v>
      </c>
      <c r="E110" s="10">
        <v>11848029.460000001</v>
      </c>
      <c r="F110" s="10">
        <v>11124929.470000001</v>
      </c>
      <c r="G110" s="10">
        <f t="shared" si="28"/>
        <v>11124929.470000001</v>
      </c>
      <c r="H110" s="11">
        <f t="shared" si="20"/>
        <v>723099.99000000022</v>
      </c>
    </row>
    <row r="111" spans="1:8" s="4" customFormat="1" x14ac:dyDescent="0.25">
      <c r="A111" s="3"/>
      <c r="B111" s="9" t="s">
        <v>42</v>
      </c>
      <c r="C111" s="10">
        <v>2206980560</v>
      </c>
      <c r="D111" s="11">
        <f t="shared" si="36"/>
        <v>-626431981.38000011</v>
      </c>
      <c r="E111" s="10">
        <v>1580548578.6199999</v>
      </c>
      <c r="F111" s="10">
        <v>1451808015.04</v>
      </c>
      <c r="G111" s="10">
        <f t="shared" si="28"/>
        <v>1451808015.04</v>
      </c>
      <c r="H111" s="11">
        <f t="shared" si="20"/>
        <v>128740563.57999992</v>
      </c>
    </row>
    <row r="112" spans="1:8" s="4" customFormat="1" x14ac:dyDescent="0.25">
      <c r="A112" s="3"/>
      <c r="B112" s="9" t="s">
        <v>87</v>
      </c>
      <c r="C112" s="10">
        <v>401813978</v>
      </c>
      <c r="D112" s="11">
        <f t="shared" si="36"/>
        <v>21350000</v>
      </c>
      <c r="E112" s="10">
        <v>423163978</v>
      </c>
      <c r="F112" s="10">
        <v>423163978</v>
      </c>
      <c r="G112" s="10">
        <f t="shared" si="28"/>
        <v>423163978</v>
      </c>
      <c r="H112" s="11">
        <f t="shared" si="20"/>
        <v>0</v>
      </c>
    </row>
    <row r="113" spans="1:8" s="4" customFormat="1" x14ac:dyDescent="0.25">
      <c r="A113" s="3"/>
      <c r="B113" s="9" t="s">
        <v>43</v>
      </c>
      <c r="C113" s="10">
        <v>273746179</v>
      </c>
      <c r="D113" s="11">
        <f t="shared" si="36"/>
        <v>-247477201.81999999</v>
      </c>
      <c r="E113" s="10">
        <v>26268977.18</v>
      </c>
      <c r="F113" s="10">
        <v>24246141.800000001</v>
      </c>
      <c r="G113" s="10">
        <f t="shared" si="28"/>
        <v>24246141.800000001</v>
      </c>
      <c r="H113" s="11">
        <f t="shared" si="20"/>
        <v>2022835.379999999</v>
      </c>
    </row>
    <row r="114" spans="1:8" s="4" customFormat="1" x14ac:dyDescent="0.25">
      <c r="A114" s="3"/>
      <c r="B114" s="9" t="s">
        <v>44</v>
      </c>
      <c r="C114" s="10">
        <v>941103672</v>
      </c>
      <c r="D114" s="11">
        <f t="shared" si="36"/>
        <v>-643487510</v>
      </c>
      <c r="E114" s="10">
        <v>297616162</v>
      </c>
      <c r="F114" s="10">
        <v>82500000</v>
      </c>
      <c r="G114" s="10">
        <f t="shared" si="28"/>
        <v>82500000</v>
      </c>
      <c r="H114" s="11">
        <f t="shared" si="20"/>
        <v>215116162</v>
      </c>
    </row>
    <row r="115" spans="1:8" s="4" customFormat="1" x14ac:dyDescent="0.25">
      <c r="A115" s="3"/>
      <c r="B115" s="9" t="s">
        <v>56</v>
      </c>
      <c r="C115" s="10">
        <v>117459904</v>
      </c>
      <c r="D115" s="11">
        <f t="shared" si="36"/>
        <v>-11136549.149999991</v>
      </c>
      <c r="E115" s="10">
        <v>106323354.85000001</v>
      </c>
      <c r="F115" s="10">
        <v>104971277.71999998</v>
      </c>
      <c r="G115" s="10">
        <f t="shared" si="28"/>
        <v>104971277.71999998</v>
      </c>
      <c r="H115" s="11">
        <f t="shared" si="20"/>
        <v>1352077.130000025</v>
      </c>
    </row>
    <row r="116" spans="1:8" s="4" customFormat="1" x14ac:dyDescent="0.25">
      <c r="A116" s="3"/>
      <c r="B116" s="9" t="s">
        <v>62</v>
      </c>
      <c r="C116" s="10">
        <v>26297838</v>
      </c>
      <c r="D116" s="11">
        <f t="shared" si="36"/>
        <v>42204042.569999993</v>
      </c>
      <c r="E116" s="10">
        <v>68501880.569999993</v>
      </c>
      <c r="F116" s="10">
        <v>28064579.810000002</v>
      </c>
      <c r="G116" s="10">
        <f t="shared" si="28"/>
        <v>28064579.810000002</v>
      </c>
      <c r="H116" s="11">
        <f t="shared" si="20"/>
        <v>40437300.75999999</v>
      </c>
    </row>
    <row r="117" spans="1:8" s="4" customFormat="1" x14ac:dyDescent="0.25">
      <c r="A117" s="3"/>
      <c r="B117" s="9" t="s">
        <v>45</v>
      </c>
      <c r="C117" s="10">
        <v>127376454</v>
      </c>
      <c r="D117" s="11">
        <f t="shared" si="36"/>
        <v>71949</v>
      </c>
      <c r="E117" s="10">
        <v>127448403</v>
      </c>
      <c r="F117" s="10">
        <v>115321663.36</v>
      </c>
      <c r="G117" s="10">
        <f t="shared" si="28"/>
        <v>115321663.36</v>
      </c>
      <c r="H117" s="11">
        <f t="shared" si="20"/>
        <v>12126739.640000001</v>
      </c>
    </row>
    <row r="118" spans="1:8" s="4" customFormat="1" x14ac:dyDescent="0.25">
      <c r="A118" s="3"/>
      <c r="B118" s="9" t="s">
        <v>118</v>
      </c>
      <c r="C118" s="10">
        <v>26040873</v>
      </c>
      <c r="D118" s="11">
        <f t="shared" si="36"/>
        <v>-4262118.5800000019</v>
      </c>
      <c r="E118" s="10">
        <v>21778754.419999998</v>
      </c>
      <c r="F118" s="10">
        <v>19644610.219999999</v>
      </c>
      <c r="G118" s="10">
        <f t="shared" si="28"/>
        <v>19644610.219999999</v>
      </c>
      <c r="H118" s="11">
        <f t="shared" si="20"/>
        <v>2134144.1999999993</v>
      </c>
    </row>
    <row r="119" spans="1:8" s="4" customFormat="1" x14ac:dyDescent="0.25">
      <c r="A119" s="3"/>
      <c r="B119" s="9" t="s">
        <v>123</v>
      </c>
      <c r="C119" s="10">
        <v>26725799</v>
      </c>
      <c r="D119" s="11">
        <f t="shared" si="36"/>
        <v>-3338132.4299999997</v>
      </c>
      <c r="E119" s="10">
        <v>23387666.57</v>
      </c>
      <c r="F119" s="10">
        <v>22027242.329999998</v>
      </c>
      <c r="G119" s="10">
        <f t="shared" si="28"/>
        <v>22027242.329999998</v>
      </c>
      <c r="H119" s="11">
        <f t="shared" si="20"/>
        <v>1360424.2400000021</v>
      </c>
    </row>
    <row r="120" spans="1:8" s="4" customFormat="1" x14ac:dyDescent="0.25">
      <c r="A120" s="3"/>
      <c r="B120" s="9" t="s">
        <v>41</v>
      </c>
      <c r="C120" s="10">
        <v>1957292146</v>
      </c>
      <c r="D120" s="11">
        <f t="shared" si="36"/>
        <v>-504152741.25</v>
      </c>
      <c r="E120" s="10">
        <v>1453139404.75</v>
      </c>
      <c r="F120" s="10">
        <v>1430616264.4099998</v>
      </c>
      <c r="G120" s="10">
        <f t="shared" si="28"/>
        <v>1430616264.4099998</v>
      </c>
      <c r="H120" s="11">
        <f t="shared" si="20"/>
        <v>22523140.340000153</v>
      </c>
    </row>
    <row r="121" spans="1:8" s="4" customFormat="1" x14ac:dyDescent="0.25">
      <c r="A121" s="3"/>
      <c r="B121" s="9" t="s">
        <v>89</v>
      </c>
      <c r="C121" s="10">
        <v>20497937</v>
      </c>
      <c r="D121" s="11">
        <f t="shared" si="36"/>
        <v>-4011384.2300000004</v>
      </c>
      <c r="E121" s="10">
        <v>16486552.77</v>
      </c>
      <c r="F121" s="10">
        <v>14038322.539999999</v>
      </c>
      <c r="G121" s="10">
        <f t="shared" si="28"/>
        <v>14038322.539999999</v>
      </c>
      <c r="H121" s="11">
        <f t="shared" si="20"/>
        <v>2448230.2300000004</v>
      </c>
    </row>
    <row r="122" spans="1:8" s="4" customFormat="1" x14ac:dyDescent="0.25">
      <c r="A122" s="3"/>
      <c r="B122" s="9" t="s">
        <v>46</v>
      </c>
      <c r="C122" s="10">
        <v>132379362</v>
      </c>
      <c r="D122" s="11">
        <f t="shared" si="36"/>
        <v>-38666858.480000004</v>
      </c>
      <c r="E122" s="10">
        <v>93712503.519999996</v>
      </c>
      <c r="F122" s="10">
        <v>87956800.379999995</v>
      </c>
      <c r="G122" s="10">
        <f t="shared" si="28"/>
        <v>87956800.379999995</v>
      </c>
      <c r="H122" s="11">
        <f t="shared" si="20"/>
        <v>5755703.1400000006</v>
      </c>
    </row>
    <row r="123" spans="1:8" s="4" customFormat="1" x14ac:dyDescent="0.25">
      <c r="A123" s="3"/>
      <c r="B123" s="9" t="s">
        <v>47</v>
      </c>
      <c r="C123" s="10">
        <v>395498017</v>
      </c>
      <c r="D123" s="11">
        <f t="shared" si="36"/>
        <v>-11843293.269999981</v>
      </c>
      <c r="E123" s="10">
        <v>383654723.73000002</v>
      </c>
      <c r="F123" s="10">
        <v>373706318.85000002</v>
      </c>
      <c r="G123" s="10">
        <f t="shared" si="28"/>
        <v>373706318.85000002</v>
      </c>
      <c r="H123" s="11">
        <f t="shared" si="20"/>
        <v>9948404.8799999952</v>
      </c>
    </row>
    <row r="124" spans="1:8" s="4" customFormat="1" x14ac:dyDescent="0.25">
      <c r="A124" s="3"/>
      <c r="B124" s="9" t="s">
        <v>88</v>
      </c>
      <c r="C124" s="10">
        <v>60004313</v>
      </c>
      <c r="D124" s="11">
        <f t="shared" si="36"/>
        <v>-13661148.080000006</v>
      </c>
      <c r="E124" s="10">
        <v>46343164.919999994</v>
      </c>
      <c r="F124" s="10">
        <v>46023987.649999999</v>
      </c>
      <c r="G124" s="10">
        <f t="shared" si="28"/>
        <v>46023987.649999999</v>
      </c>
      <c r="H124" s="11">
        <f t="shared" si="20"/>
        <v>319177.26999999583</v>
      </c>
    </row>
    <row r="125" spans="1:8" s="4" customFormat="1" x14ac:dyDescent="0.25">
      <c r="A125" s="3"/>
      <c r="B125" s="9" t="s">
        <v>71</v>
      </c>
      <c r="C125" s="10">
        <v>15501904</v>
      </c>
      <c r="D125" s="11">
        <f t="shared" si="36"/>
        <v>-12901904</v>
      </c>
      <c r="E125" s="10">
        <v>2600000</v>
      </c>
      <c r="F125" s="10">
        <v>2600000</v>
      </c>
      <c r="G125" s="10">
        <f t="shared" si="28"/>
        <v>2600000</v>
      </c>
      <c r="H125" s="11">
        <f t="shared" si="20"/>
        <v>0</v>
      </c>
    </row>
    <row r="126" spans="1:8" s="4" customFormat="1" ht="27" x14ac:dyDescent="0.25">
      <c r="A126" s="3"/>
      <c r="B126" s="9" t="s">
        <v>138</v>
      </c>
      <c r="C126" s="10">
        <v>0</v>
      </c>
      <c r="D126" s="11">
        <f t="shared" si="36"/>
        <v>1000000000</v>
      </c>
      <c r="E126" s="10">
        <v>1000000000</v>
      </c>
      <c r="F126" s="10">
        <v>1000000000</v>
      </c>
      <c r="G126" s="10">
        <f t="shared" si="28"/>
        <v>1000000000</v>
      </c>
      <c r="H126" s="11">
        <f t="shared" si="20"/>
        <v>0</v>
      </c>
    </row>
    <row r="127" spans="1:8" s="4" customFormat="1" x14ac:dyDescent="0.25">
      <c r="A127" s="3"/>
      <c r="B127" s="9" t="s">
        <v>48</v>
      </c>
      <c r="C127" s="10">
        <v>3232317</v>
      </c>
      <c r="D127" s="11">
        <f t="shared" si="36"/>
        <v>-3232317</v>
      </c>
      <c r="E127" s="10">
        <v>0</v>
      </c>
      <c r="F127" s="10">
        <v>0</v>
      </c>
      <c r="G127" s="10">
        <f t="shared" si="28"/>
        <v>0</v>
      </c>
      <c r="H127" s="11">
        <f t="shared" si="20"/>
        <v>0</v>
      </c>
    </row>
    <row r="128" spans="1:8" s="4" customFormat="1" ht="27" x14ac:dyDescent="0.25">
      <c r="A128" s="3"/>
      <c r="B128" s="9" t="s">
        <v>49</v>
      </c>
      <c r="C128" s="10">
        <v>999804200</v>
      </c>
      <c r="D128" s="11">
        <f t="shared" si="36"/>
        <v>-19370035.090000033</v>
      </c>
      <c r="E128" s="10">
        <v>980434164.90999997</v>
      </c>
      <c r="F128" s="10">
        <v>471967437.13</v>
      </c>
      <c r="G128" s="10">
        <f t="shared" si="28"/>
        <v>471967437.13</v>
      </c>
      <c r="H128" s="11">
        <f t="shared" si="20"/>
        <v>508466727.77999997</v>
      </c>
    </row>
    <row r="129" spans="1:8" s="4" customFormat="1" x14ac:dyDescent="0.25">
      <c r="A129" s="3"/>
      <c r="B129" s="9" t="s">
        <v>50</v>
      </c>
      <c r="C129" s="10">
        <v>1249532978</v>
      </c>
      <c r="D129" s="11">
        <f t="shared" si="36"/>
        <v>694003173.46000004</v>
      </c>
      <c r="E129" s="10">
        <v>1943536151.46</v>
      </c>
      <c r="F129" s="10">
        <v>1911626774.2800002</v>
      </c>
      <c r="G129" s="10">
        <f t="shared" si="28"/>
        <v>1911626774.2800002</v>
      </c>
      <c r="H129" s="11">
        <f t="shared" si="20"/>
        <v>31909377.179999828</v>
      </c>
    </row>
    <row r="130" spans="1:8" s="4" customFormat="1" x14ac:dyDescent="0.25">
      <c r="A130" s="3"/>
      <c r="B130" s="9" t="s">
        <v>90</v>
      </c>
      <c r="C130" s="10">
        <v>7339084591</v>
      </c>
      <c r="D130" s="11">
        <f t="shared" si="36"/>
        <v>837214549.65999985</v>
      </c>
      <c r="E130" s="10">
        <v>8176299140.6599998</v>
      </c>
      <c r="F130" s="10">
        <v>7315872090.9500008</v>
      </c>
      <c r="G130" s="10">
        <f t="shared" si="28"/>
        <v>7315872090.9500008</v>
      </c>
      <c r="H130" s="11">
        <f t="shared" si="20"/>
        <v>860427049.70999908</v>
      </c>
    </row>
    <row r="131" spans="1:8" s="4" customFormat="1" x14ac:dyDescent="0.25">
      <c r="A131" s="3"/>
      <c r="B131" s="9" t="s">
        <v>91</v>
      </c>
      <c r="C131" s="10">
        <v>1932686805</v>
      </c>
      <c r="D131" s="11">
        <f t="shared" si="36"/>
        <v>-72529091.769999981</v>
      </c>
      <c r="E131" s="10">
        <v>1860157713.23</v>
      </c>
      <c r="F131" s="10">
        <v>1645667794.3800001</v>
      </c>
      <c r="G131" s="10">
        <f t="shared" si="28"/>
        <v>1645667794.3800001</v>
      </c>
      <c r="H131" s="11">
        <f t="shared" si="20"/>
        <v>214489918.8499999</v>
      </c>
    </row>
    <row r="132" spans="1:8" s="4" customFormat="1" x14ac:dyDescent="0.25">
      <c r="A132" s="3"/>
      <c r="B132" s="9" t="s">
        <v>51</v>
      </c>
      <c r="C132" s="10">
        <v>3542578988</v>
      </c>
      <c r="D132" s="11">
        <f t="shared" si="36"/>
        <v>-577798169.98999977</v>
      </c>
      <c r="E132" s="10">
        <v>2964780818.0100002</v>
      </c>
      <c r="F132" s="10">
        <v>2716175418.23</v>
      </c>
      <c r="G132" s="10">
        <f t="shared" si="28"/>
        <v>2716175418.23</v>
      </c>
      <c r="H132" s="11">
        <f t="shared" si="20"/>
        <v>248605399.78000021</v>
      </c>
    </row>
    <row r="133" spans="1:8" s="4" customFormat="1" x14ac:dyDescent="0.25">
      <c r="A133" s="3"/>
      <c r="B133" s="9" t="s">
        <v>52</v>
      </c>
      <c r="C133" s="10">
        <v>59079235</v>
      </c>
      <c r="D133" s="11">
        <f t="shared" si="36"/>
        <v>-23597560.119999997</v>
      </c>
      <c r="E133" s="10">
        <v>35481674.880000003</v>
      </c>
      <c r="F133" s="10">
        <v>34033760</v>
      </c>
      <c r="G133" s="10">
        <f t="shared" si="28"/>
        <v>34033760</v>
      </c>
      <c r="H133" s="11">
        <f t="shared" si="20"/>
        <v>1447914.8800000027</v>
      </c>
    </row>
    <row r="134" spans="1:8" s="4" customFormat="1" x14ac:dyDescent="0.25">
      <c r="A134" s="3"/>
      <c r="B134" s="9" t="s">
        <v>53</v>
      </c>
      <c r="C134" s="10">
        <v>354942236</v>
      </c>
      <c r="D134" s="11">
        <f t="shared" si="36"/>
        <v>-70711141.230000019</v>
      </c>
      <c r="E134" s="10">
        <v>284231094.76999998</v>
      </c>
      <c r="F134" s="10">
        <v>269614871.21000004</v>
      </c>
      <c r="G134" s="10">
        <f t="shared" si="28"/>
        <v>269614871.21000004</v>
      </c>
      <c r="H134" s="11">
        <f t="shared" si="20"/>
        <v>14616223.559999943</v>
      </c>
    </row>
    <row r="135" spans="1:8" s="4" customFormat="1" x14ac:dyDescent="0.25">
      <c r="A135" s="3"/>
      <c r="B135" s="9" t="s">
        <v>92</v>
      </c>
      <c r="C135" s="10">
        <v>75565258</v>
      </c>
      <c r="D135" s="11">
        <f t="shared" si="36"/>
        <v>-23097609.670000002</v>
      </c>
      <c r="E135" s="10">
        <v>52467648.329999998</v>
      </c>
      <c r="F135" s="10">
        <v>50179631.729999997</v>
      </c>
      <c r="G135" s="10">
        <f t="shared" si="28"/>
        <v>50179631.729999997</v>
      </c>
      <c r="H135" s="11">
        <f t="shared" si="20"/>
        <v>2288016.6000000015</v>
      </c>
    </row>
    <row r="136" spans="1:8" s="4" customFormat="1" x14ac:dyDescent="0.25">
      <c r="A136" s="3"/>
      <c r="B136" s="9" t="s">
        <v>54</v>
      </c>
      <c r="C136" s="10">
        <v>7000000</v>
      </c>
      <c r="D136" s="11">
        <f t="shared" si="36"/>
        <v>13906615.539999999</v>
      </c>
      <c r="E136" s="10">
        <v>20906615.539999999</v>
      </c>
      <c r="F136" s="10">
        <v>16764297.039999999</v>
      </c>
      <c r="G136" s="10">
        <f t="shared" si="28"/>
        <v>16764297.039999999</v>
      </c>
      <c r="H136" s="11">
        <f t="shared" si="20"/>
        <v>4142318.5</v>
      </c>
    </row>
    <row r="137" spans="1:8" s="4" customFormat="1" x14ac:dyDescent="0.25">
      <c r="A137" s="3"/>
      <c r="B137" s="9" t="s">
        <v>55</v>
      </c>
      <c r="C137" s="10">
        <v>83942667</v>
      </c>
      <c r="D137" s="11">
        <f t="shared" si="36"/>
        <v>360292600.65999997</v>
      </c>
      <c r="E137" s="10">
        <v>444235267.65999997</v>
      </c>
      <c r="F137" s="10">
        <v>444235267.65999997</v>
      </c>
      <c r="G137" s="10">
        <f t="shared" ref="G137:G140" si="37">F137</f>
        <v>444235267.65999997</v>
      </c>
      <c r="H137" s="11">
        <f t="shared" ref="H137:H140" si="38">E137-F137</f>
        <v>0</v>
      </c>
    </row>
    <row r="138" spans="1:8" s="4" customFormat="1" x14ac:dyDescent="0.25">
      <c r="A138" s="3"/>
      <c r="B138" s="9" t="s">
        <v>57</v>
      </c>
      <c r="C138" s="10">
        <v>16892887</v>
      </c>
      <c r="D138" s="11">
        <f t="shared" si="36"/>
        <v>-191888</v>
      </c>
      <c r="E138" s="10">
        <v>16700999</v>
      </c>
      <c r="F138" s="10">
        <v>15634345</v>
      </c>
      <c r="G138" s="10">
        <f t="shared" si="37"/>
        <v>15634345</v>
      </c>
      <c r="H138" s="11">
        <f t="shared" si="38"/>
        <v>1066654</v>
      </c>
    </row>
    <row r="139" spans="1:8" s="4" customFormat="1" x14ac:dyDescent="0.25">
      <c r="A139" s="3"/>
      <c r="B139" s="9" t="s">
        <v>58</v>
      </c>
      <c r="C139" s="10">
        <v>7097728</v>
      </c>
      <c r="D139" s="11">
        <f t="shared" si="36"/>
        <v>2868465</v>
      </c>
      <c r="E139" s="10">
        <v>9966193</v>
      </c>
      <c r="F139" s="10">
        <v>6666193</v>
      </c>
      <c r="G139" s="10">
        <f t="shared" si="37"/>
        <v>6666193</v>
      </c>
      <c r="H139" s="11">
        <f t="shared" si="38"/>
        <v>3300000</v>
      </c>
    </row>
    <row r="140" spans="1:8" s="4" customFormat="1" x14ac:dyDescent="0.25">
      <c r="A140" s="3"/>
      <c r="B140" s="9" t="s">
        <v>139</v>
      </c>
      <c r="C140" s="10">
        <v>0</v>
      </c>
      <c r="D140" s="11">
        <f t="shared" si="36"/>
        <v>6237679.8799999999</v>
      </c>
      <c r="E140" s="10">
        <v>6237679.8799999999</v>
      </c>
      <c r="F140" s="10">
        <v>0</v>
      </c>
      <c r="G140" s="10">
        <f t="shared" si="37"/>
        <v>0</v>
      </c>
      <c r="H140" s="11">
        <f t="shared" si="38"/>
        <v>6237679.8799999999</v>
      </c>
    </row>
    <row r="141" spans="1:8" s="4" customFormat="1" x14ac:dyDescent="0.25">
      <c r="A141" s="3"/>
      <c r="B141" s="9" t="s">
        <v>93</v>
      </c>
      <c r="C141" s="10">
        <v>25436622</v>
      </c>
      <c r="D141" s="11">
        <f t="shared" si="36"/>
        <v>-489336.71000000089</v>
      </c>
      <c r="E141" s="10">
        <v>24947285.289999999</v>
      </c>
      <c r="F141" s="10">
        <v>16147005.77</v>
      </c>
      <c r="G141" s="10">
        <f t="shared" si="28"/>
        <v>16147005.77</v>
      </c>
      <c r="H141" s="11">
        <f t="shared" si="20"/>
        <v>8800279.5199999996</v>
      </c>
    </row>
    <row r="142" spans="1:8" s="4" customFormat="1" x14ac:dyDescent="0.25">
      <c r="A142" s="3"/>
      <c r="B142" s="9" t="s">
        <v>59</v>
      </c>
      <c r="C142" s="10">
        <v>1200000000</v>
      </c>
      <c r="D142" s="11">
        <f t="shared" si="36"/>
        <v>-70710458.319999933</v>
      </c>
      <c r="E142" s="10">
        <v>1129289541.6800001</v>
      </c>
      <c r="F142" s="10">
        <v>1037763281.21</v>
      </c>
      <c r="G142" s="10">
        <f t="shared" si="28"/>
        <v>1037763281.21</v>
      </c>
      <c r="H142" s="11">
        <f t="shared" si="20"/>
        <v>91526260.470000029</v>
      </c>
    </row>
    <row r="143" spans="1:8" s="4" customFormat="1" x14ac:dyDescent="0.25">
      <c r="A143" s="3"/>
      <c r="B143" s="9" t="s">
        <v>60</v>
      </c>
      <c r="C143" s="10">
        <v>225409416</v>
      </c>
      <c r="D143" s="11">
        <f t="shared" si="36"/>
        <v>-9661834.6599999964</v>
      </c>
      <c r="E143" s="10">
        <v>215747581.34</v>
      </c>
      <c r="F143" s="10">
        <v>208542767.74999997</v>
      </c>
      <c r="G143" s="10">
        <f t="shared" si="28"/>
        <v>208542767.74999997</v>
      </c>
      <c r="H143" s="11">
        <f t="shared" si="20"/>
        <v>7204813.5900000334</v>
      </c>
    </row>
    <row r="144" spans="1:8" s="4" customFormat="1" x14ac:dyDescent="0.25">
      <c r="A144" s="3"/>
      <c r="B144" s="9" t="s">
        <v>61</v>
      </c>
      <c r="C144" s="10">
        <v>1083364644</v>
      </c>
      <c r="D144" s="11"/>
      <c r="E144" s="10">
        <v>1003257204.5400001</v>
      </c>
      <c r="F144" s="10">
        <v>953154804.50000012</v>
      </c>
      <c r="G144" s="10">
        <f t="shared" si="28"/>
        <v>953154804.50000012</v>
      </c>
      <c r="H144" s="11">
        <f t="shared" si="20"/>
        <v>50102400.039999962</v>
      </c>
    </row>
    <row r="145" spans="1:8" s="4" customFormat="1" x14ac:dyDescent="0.25">
      <c r="A145" s="3"/>
      <c r="B145" s="9" t="s">
        <v>63</v>
      </c>
      <c r="C145" s="10">
        <v>6094800000</v>
      </c>
      <c r="D145" s="11">
        <f t="shared" si="36"/>
        <v>1018205810.960001</v>
      </c>
      <c r="E145" s="10">
        <v>7113005810.960001</v>
      </c>
      <c r="F145" s="10">
        <v>7112077801.5299997</v>
      </c>
      <c r="G145" s="10">
        <f t="shared" si="28"/>
        <v>7112077801.5299997</v>
      </c>
      <c r="H145" s="11">
        <f t="shared" si="20"/>
        <v>928009.43000125885</v>
      </c>
    </row>
    <row r="146" spans="1:8" s="4" customFormat="1" x14ac:dyDescent="0.25">
      <c r="A146" s="3"/>
      <c r="B146" s="9" t="s">
        <v>129</v>
      </c>
      <c r="C146" s="10">
        <v>119465334</v>
      </c>
      <c r="D146" s="11">
        <f t="shared" si="36"/>
        <v>-40960000</v>
      </c>
      <c r="E146" s="10">
        <v>78505334</v>
      </c>
      <c r="F146" s="10">
        <v>65861732.890000001</v>
      </c>
      <c r="G146" s="10">
        <f t="shared" si="28"/>
        <v>65861732.890000001</v>
      </c>
      <c r="H146" s="11">
        <f t="shared" si="20"/>
        <v>12643601.109999999</v>
      </c>
    </row>
    <row r="147" spans="1:8" s="4" customFormat="1" ht="8.1" customHeight="1" x14ac:dyDescent="0.25">
      <c r="A147" s="3"/>
      <c r="B147" s="9"/>
      <c r="C147" s="10"/>
      <c r="D147" s="11"/>
      <c r="E147" s="10"/>
      <c r="F147" s="10"/>
      <c r="G147" s="10"/>
      <c r="H147" s="11"/>
    </row>
    <row r="148" spans="1:8" s="4" customFormat="1" ht="20.100000000000001" customHeight="1" x14ac:dyDescent="0.25">
      <c r="A148" s="3"/>
      <c r="B148" s="8" t="s">
        <v>64</v>
      </c>
      <c r="C148" s="7">
        <f>SUM(C150:C151)</f>
        <v>839572187</v>
      </c>
      <c r="D148" s="7">
        <f t="shared" ref="D148:D155" si="39">E148-C148</f>
        <v>-205133.00999999046</v>
      </c>
      <c r="E148" s="7">
        <f>SUM(E150:E151)</f>
        <v>839367053.99000001</v>
      </c>
      <c r="F148" s="7">
        <f>SUM(F150:F151)</f>
        <v>838984717.35000002</v>
      </c>
      <c r="G148" s="7">
        <f t="shared" si="28"/>
        <v>838984717.35000002</v>
      </c>
      <c r="H148" s="7">
        <f t="shared" si="20"/>
        <v>382336.63999998569</v>
      </c>
    </row>
    <row r="149" spans="1:8" s="4" customFormat="1" ht="8.1" customHeight="1" x14ac:dyDescent="0.25">
      <c r="A149" s="3"/>
      <c r="B149" s="8"/>
      <c r="C149" s="7"/>
      <c r="D149" s="7"/>
      <c r="E149" s="7"/>
      <c r="F149" s="7"/>
      <c r="G149" s="7"/>
      <c r="H149" s="7"/>
    </row>
    <row r="150" spans="1:8" s="4" customFormat="1" x14ac:dyDescent="0.25">
      <c r="A150" s="3"/>
      <c r="B150" s="15" t="s">
        <v>65</v>
      </c>
      <c r="C150" s="10">
        <v>528046072</v>
      </c>
      <c r="D150" s="11">
        <f t="shared" si="39"/>
        <v>-205133.00999999046</v>
      </c>
      <c r="E150" s="10">
        <v>527840938.99000001</v>
      </c>
      <c r="F150" s="10">
        <v>527458602.35000002</v>
      </c>
      <c r="G150" s="10">
        <f t="shared" si="28"/>
        <v>527458602.35000002</v>
      </c>
      <c r="H150" s="11">
        <f t="shared" ref="H150:H196" si="40">E150-F150</f>
        <v>382336.63999998569</v>
      </c>
    </row>
    <row r="151" spans="1:8" s="4" customFormat="1" x14ac:dyDescent="0.25">
      <c r="A151" s="3"/>
      <c r="B151" s="15" t="s">
        <v>66</v>
      </c>
      <c r="C151" s="10">
        <v>311526115</v>
      </c>
      <c r="D151" s="11">
        <f t="shared" si="39"/>
        <v>0</v>
      </c>
      <c r="E151" s="10">
        <v>311526115</v>
      </c>
      <c r="F151" s="10">
        <v>311526115</v>
      </c>
      <c r="G151" s="10">
        <f t="shared" si="28"/>
        <v>311526115</v>
      </c>
      <c r="H151" s="11">
        <f t="shared" si="40"/>
        <v>0</v>
      </c>
    </row>
    <row r="152" spans="1:8" s="4" customFormat="1" ht="8.1" customHeight="1" x14ac:dyDescent="0.25">
      <c r="A152" s="3"/>
      <c r="B152" s="15"/>
      <c r="C152" s="10"/>
      <c r="D152" s="11"/>
      <c r="E152" s="10"/>
      <c r="F152" s="10"/>
      <c r="G152" s="10"/>
      <c r="H152" s="11"/>
    </row>
    <row r="153" spans="1:8" s="4" customFormat="1" ht="27.95" customHeight="1" x14ac:dyDescent="0.25">
      <c r="A153" s="3"/>
      <c r="B153" s="8" t="s">
        <v>67</v>
      </c>
      <c r="C153" s="7">
        <f>SUM(C155)</f>
        <v>13788751</v>
      </c>
      <c r="D153" s="7">
        <f t="shared" si="39"/>
        <v>-1937555.8699999992</v>
      </c>
      <c r="E153" s="7">
        <f t="shared" ref="E153:F153" si="41">SUM(E155)</f>
        <v>11851195.130000001</v>
      </c>
      <c r="F153" s="7">
        <f t="shared" si="41"/>
        <v>11851195.130000001</v>
      </c>
      <c r="G153" s="7">
        <f t="shared" si="28"/>
        <v>11851195.130000001</v>
      </c>
      <c r="H153" s="7">
        <f t="shared" si="40"/>
        <v>0</v>
      </c>
    </row>
    <row r="154" spans="1:8" s="4" customFormat="1" ht="8.1" customHeight="1" x14ac:dyDescent="0.25">
      <c r="A154" s="3"/>
      <c r="B154" s="8"/>
      <c r="C154" s="7"/>
      <c r="D154" s="7"/>
      <c r="E154" s="7"/>
      <c r="F154" s="7"/>
      <c r="G154" s="7"/>
      <c r="H154" s="7"/>
    </row>
    <row r="155" spans="1:8" s="4" customFormat="1" x14ac:dyDescent="0.25">
      <c r="A155" s="3"/>
      <c r="B155" s="15" t="s">
        <v>119</v>
      </c>
      <c r="C155" s="11">
        <v>13788751</v>
      </c>
      <c r="D155" s="11">
        <f t="shared" si="39"/>
        <v>-1937555.8699999992</v>
      </c>
      <c r="E155" s="10">
        <v>11851195.130000001</v>
      </c>
      <c r="F155" s="10">
        <v>11851195.130000001</v>
      </c>
      <c r="G155" s="10">
        <f t="shared" si="28"/>
        <v>11851195.130000001</v>
      </c>
      <c r="H155" s="11">
        <f t="shared" si="40"/>
        <v>0</v>
      </c>
    </row>
    <row r="156" spans="1:8" ht="8.1" customHeight="1" x14ac:dyDescent="0.25">
      <c r="A156" s="2"/>
      <c r="B156" s="15"/>
      <c r="C156" s="13"/>
      <c r="D156" s="13"/>
      <c r="E156" s="13"/>
      <c r="F156" s="13"/>
      <c r="G156" s="13">
        <f t="shared" ref="G156:G180" si="42">F156</f>
        <v>0</v>
      </c>
      <c r="H156" s="11"/>
    </row>
    <row r="157" spans="1:8" ht="20.100000000000001" customHeight="1" x14ac:dyDescent="0.25">
      <c r="A157" s="2"/>
      <c r="B157" s="16" t="s">
        <v>1</v>
      </c>
      <c r="C157" s="7">
        <f>C159+C216</f>
        <v>20558613178</v>
      </c>
      <c r="D157" s="7">
        <f t="shared" ref="D157:H157" si="43">D159+D216</f>
        <v>5616115000.829998</v>
      </c>
      <c r="E157" s="7">
        <f t="shared" si="43"/>
        <v>26174728178.830002</v>
      </c>
      <c r="F157" s="7">
        <f t="shared" si="43"/>
        <v>19505357341.43</v>
      </c>
      <c r="G157" s="7">
        <f t="shared" si="43"/>
        <v>19505357341.43</v>
      </c>
      <c r="H157" s="7">
        <f t="shared" si="43"/>
        <v>6669370837.3999977</v>
      </c>
    </row>
    <row r="158" spans="1:8" ht="8.1" customHeight="1" x14ac:dyDescent="0.25">
      <c r="A158" s="2"/>
      <c r="B158" s="6"/>
      <c r="C158" s="7"/>
      <c r="D158" s="7"/>
      <c r="E158" s="7"/>
      <c r="F158" s="7"/>
      <c r="G158" s="7"/>
      <c r="H158" s="7"/>
    </row>
    <row r="159" spans="1:8" s="2" customFormat="1" x14ac:dyDescent="0.25">
      <c r="B159" s="6" t="s">
        <v>134</v>
      </c>
      <c r="C159" s="14">
        <f>C161+C207+C211</f>
        <v>14647021161</v>
      </c>
      <c r="D159" s="14">
        <f t="shared" ref="D159:H159" si="44">D161+D207+D211</f>
        <v>4350960410.6899996</v>
      </c>
      <c r="E159" s="14">
        <f t="shared" si="44"/>
        <v>18997981571.690002</v>
      </c>
      <c r="F159" s="14">
        <f t="shared" si="44"/>
        <v>12997638477.49</v>
      </c>
      <c r="G159" s="14">
        <f t="shared" si="44"/>
        <v>12997638477.49</v>
      </c>
      <c r="H159" s="14">
        <f t="shared" si="44"/>
        <v>6000343094.1999989</v>
      </c>
    </row>
    <row r="160" spans="1:8" s="2" customFormat="1" ht="8.1" customHeight="1" x14ac:dyDescent="0.25">
      <c r="B160" s="6"/>
      <c r="C160" s="21"/>
      <c r="D160" s="22"/>
      <c r="E160" s="21"/>
      <c r="F160" s="21"/>
      <c r="G160" s="21"/>
      <c r="H160" s="21"/>
    </row>
    <row r="161" spans="1:8" s="2" customFormat="1" x14ac:dyDescent="0.25">
      <c r="B161" s="6" t="s">
        <v>133</v>
      </c>
      <c r="C161" s="14">
        <f>C163+C182+C188</f>
        <v>14486235061</v>
      </c>
      <c r="D161" s="14">
        <f t="shared" ref="D161:H161" si="45">D163+D182+D188</f>
        <v>4179849445.1999998</v>
      </c>
      <c r="E161" s="14">
        <f t="shared" si="45"/>
        <v>18666084506.200001</v>
      </c>
      <c r="F161" s="14">
        <f t="shared" si="45"/>
        <v>12667771412</v>
      </c>
      <c r="G161" s="14">
        <f t="shared" si="45"/>
        <v>12667771412</v>
      </c>
      <c r="H161" s="14">
        <f t="shared" si="45"/>
        <v>5998313094.1999989</v>
      </c>
    </row>
    <row r="162" spans="1:8" ht="8.1" customHeight="1" x14ac:dyDescent="0.25">
      <c r="A162" s="2"/>
      <c r="B162" s="8"/>
      <c r="C162" s="7"/>
      <c r="D162" s="7"/>
      <c r="E162" s="7"/>
      <c r="F162" s="7"/>
      <c r="G162" s="7"/>
      <c r="H162" s="7"/>
    </row>
    <row r="163" spans="1:8" ht="20.100000000000001" customHeight="1" x14ac:dyDescent="0.25">
      <c r="A163" s="2"/>
      <c r="B163" s="8" t="s">
        <v>12</v>
      </c>
      <c r="C163" s="7">
        <f>SUM(C165:C180)</f>
        <v>5394819016</v>
      </c>
      <c r="D163" s="7">
        <f t="shared" ref="D163" si="46">E163-C163</f>
        <v>3327231544.0200005</v>
      </c>
      <c r="E163" s="7">
        <f>SUM(E165:E180)</f>
        <v>8722050560.0200005</v>
      </c>
      <c r="F163" s="7">
        <f>SUM(F165:F180)</f>
        <v>4204554080.7800007</v>
      </c>
      <c r="G163" s="7">
        <f t="shared" si="42"/>
        <v>4204554080.7800007</v>
      </c>
      <c r="H163" s="7">
        <f t="shared" si="40"/>
        <v>4517496479.2399998</v>
      </c>
    </row>
    <row r="164" spans="1:8" ht="8.1" customHeight="1" x14ac:dyDescent="0.25">
      <c r="A164" s="2"/>
      <c r="B164" s="8"/>
      <c r="C164" s="7"/>
      <c r="D164" s="7"/>
      <c r="E164" s="7"/>
      <c r="F164" s="7"/>
      <c r="G164" s="7"/>
      <c r="H164" s="7"/>
    </row>
    <row r="165" spans="1:8" s="4" customFormat="1" x14ac:dyDescent="0.25">
      <c r="A165" s="3">
        <v>1</v>
      </c>
      <c r="B165" s="9" t="s">
        <v>13</v>
      </c>
      <c r="C165" s="10">
        <v>55009107</v>
      </c>
      <c r="D165" s="11">
        <f t="shared" ref="D165:D180" si="47">E165-C165</f>
        <v>55533234.030000001</v>
      </c>
      <c r="E165" s="10">
        <v>110542341.03</v>
      </c>
      <c r="F165" s="10">
        <v>110542341.03</v>
      </c>
      <c r="G165" s="10">
        <f t="shared" si="42"/>
        <v>110542341.03</v>
      </c>
      <c r="H165" s="11">
        <f t="shared" si="40"/>
        <v>0</v>
      </c>
    </row>
    <row r="166" spans="1:8" s="4" customFormat="1" x14ac:dyDescent="0.25">
      <c r="A166" s="3"/>
      <c r="B166" s="9" t="s">
        <v>15</v>
      </c>
      <c r="C166" s="10">
        <v>178787960</v>
      </c>
      <c r="D166" s="11">
        <f t="shared" si="47"/>
        <v>-178787960</v>
      </c>
      <c r="E166" s="10">
        <v>0</v>
      </c>
      <c r="F166" s="10">
        <v>0</v>
      </c>
      <c r="G166" s="10">
        <f t="shared" si="42"/>
        <v>0</v>
      </c>
      <c r="H166" s="11">
        <f t="shared" si="40"/>
        <v>0</v>
      </c>
    </row>
    <row r="167" spans="1:8" s="4" customFormat="1" x14ac:dyDescent="0.25">
      <c r="A167" s="3"/>
      <c r="B167" s="9" t="s">
        <v>73</v>
      </c>
      <c r="C167" s="10">
        <v>0</v>
      </c>
      <c r="D167" s="11">
        <f t="shared" si="47"/>
        <v>53789350</v>
      </c>
      <c r="E167" s="10">
        <v>53789350</v>
      </c>
      <c r="F167" s="10">
        <v>18135008.52</v>
      </c>
      <c r="G167" s="10">
        <f t="shared" si="42"/>
        <v>18135008.52</v>
      </c>
      <c r="H167" s="11">
        <f t="shared" si="40"/>
        <v>35654341.480000004</v>
      </c>
    </row>
    <row r="168" spans="1:8" s="4" customFormat="1" x14ac:dyDescent="0.25">
      <c r="A168" s="3"/>
      <c r="B168" s="9" t="s">
        <v>17</v>
      </c>
      <c r="C168" s="10">
        <v>1779366781</v>
      </c>
      <c r="D168" s="11">
        <f t="shared" si="47"/>
        <v>3821400129.4800005</v>
      </c>
      <c r="E168" s="10">
        <v>5600766910.4800005</v>
      </c>
      <c r="F168" s="10">
        <v>1692005732.9700005</v>
      </c>
      <c r="G168" s="10">
        <f t="shared" si="42"/>
        <v>1692005732.9700005</v>
      </c>
      <c r="H168" s="11">
        <f t="shared" si="40"/>
        <v>3908761177.5100002</v>
      </c>
    </row>
    <row r="169" spans="1:8" s="4" customFormat="1" x14ac:dyDescent="0.25">
      <c r="A169" s="3"/>
      <c r="B169" s="9" t="s">
        <v>74</v>
      </c>
      <c r="C169" s="10">
        <v>147520048</v>
      </c>
      <c r="D169" s="11">
        <f t="shared" ref="D169:D171" si="48">E169-C169</f>
        <v>-88853121.950000003</v>
      </c>
      <c r="E169" s="10">
        <v>58666926.049999997</v>
      </c>
      <c r="F169" s="10">
        <v>2224999.9900000002</v>
      </c>
      <c r="G169" s="10">
        <f t="shared" ref="G169:G171" si="49">F169</f>
        <v>2224999.9900000002</v>
      </c>
      <c r="H169" s="11">
        <f t="shared" ref="H169:H171" si="50">E169-F169</f>
        <v>56441926.059999995</v>
      </c>
    </row>
    <row r="170" spans="1:8" s="4" customFormat="1" x14ac:dyDescent="0.25">
      <c r="A170" s="3"/>
      <c r="B170" s="9" t="s">
        <v>75</v>
      </c>
      <c r="C170" s="10">
        <v>0</v>
      </c>
      <c r="D170" s="11">
        <f t="shared" si="48"/>
        <v>425206.34</v>
      </c>
      <c r="E170" s="10">
        <v>425206.34</v>
      </c>
      <c r="F170" s="10">
        <v>424548.13</v>
      </c>
      <c r="G170" s="10">
        <f t="shared" si="49"/>
        <v>424548.13</v>
      </c>
      <c r="H170" s="11">
        <f t="shared" si="50"/>
        <v>658.21000000002095</v>
      </c>
    </row>
    <row r="171" spans="1:8" s="4" customFormat="1" x14ac:dyDescent="0.25">
      <c r="A171" s="3"/>
      <c r="B171" s="9" t="s">
        <v>18</v>
      </c>
      <c r="C171" s="10">
        <v>20666667</v>
      </c>
      <c r="D171" s="11">
        <f t="shared" si="48"/>
        <v>-18585951.800000001</v>
      </c>
      <c r="E171" s="10">
        <v>2080715.2</v>
      </c>
      <c r="F171" s="10">
        <v>0</v>
      </c>
      <c r="G171" s="10">
        <f t="shared" si="49"/>
        <v>0</v>
      </c>
      <c r="H171" s="11">
        <f t="shared" si="50"/>
        <v>2080715.2</v>
      </c>
    </row>
    <row r="172" spans="1:8" s="4" customFormat="1" x14ac:dyDescent="0.25">
      <c r="A172" s="3">
        <v>2</v>
      </c>
      <c r="B172" s="9" t="s">
        <v>76</v>
      </c>
      <c r="C172" s="10">
        <v>240802644</v>
      </c>
      <c r="D172" s="11">
        <f t="shared" si="47"/>
        <v>127354012.91999996</v>
      </c>
      <c r="E172" s="10">
        <v>368156656.91999996</v>
      </c>
      <c r="F172" s="10">
        <v>340577891.52999997</v>
      </c>
      <c r="G172" s="10">
        <f t="shared" si="42"/>
        <v>340577891.52999997</v>
      </c>
      <c r="H172" s="11">
        <f t="shared" si="40"/>
        <v>27578765.389999986</v>
      </c>
    </row>
    <row r="173" spans="1:8" s="4" customFormat="1" x14ac:dyDescent="0.25">
      <c r="A173" s="3"/>
      <c r="B173" s="9" t="s">
        <v>77</v>
      </c>
      <c r="C173" s="10">
        <v>1231707</v>
      </c>
      <c r="D173" s="11"/>
      <c r="E173" s="10">
        <v>351410.4</v>
      </c>
      <c r="F173" s="10">
        <v>351410.4</v>
      </c>
      <c r="G173" s="10">
        <f t="shared" si="42"/>
        <v>351410.4</v>
      </c>
      <c r="H173" s="11">
        <f t="shared" si="40"/>
        <v>0</v>
      </c>
    </row>
    <row r="174" spans="1:8" s="4" customFormat="1" x14ac:dyDescent="0.25">
      <c r="A174" s="3"/>
      <c r="B174" s="9" t="s">
        <v>21</v>
      </c>
      <c r="C174" s="10">
        <v>184418259</v>
      </c>
      <c r="D174" s="11"/>
      <c r="E174" s="10">
        <v>0</v>
      </c>
      <c r="F174" s="10">
        <v>0</v>
      </c>
      <c r="G174" s="10">
        <f t="shared" si="42"/>
        <v>0</v>
      </c>
      <c r="H174" s="11">
        <f t="shared" si="40"/>
        <v>0</v>
      </c>
    </row>
    <row r="175" spans="1:8" s="4" customFormat="1" x14ac:dyDescent="0.25">
      <c r="A175" s="3"/>
      <c r="B175" s="9" t="s">
        <v>19</v>
      </c>
      <c r="C175" s="10">
        <v>2787015843</v>
      </c>
      <c r="D175" s="11"/>
      <c r="E175" s="10">
        <v>2426770461.3800001</v>
      </c>
      <c r="F175" s="10">
        <v>1981164852.05</v>
      </c>
      <c r="G175" s="10">
        <f t="shared" si="42"/>
        <v>1981164852.05</v>
      </c>
      <c r="H175" s="11">
        <f t="shared" si="40"/>
        <v>445605609.33000016</v>
      </c>
    </row>
    <row r="176" spans="1:8" s="4" customFormat="1" x14ac:dyDescent="0.25">
      <c r="A176" s="3"/>
      <c r="B176" s="9" t="s">
        <v>20</v>
      </c>
      <c r="C176" s="10">
        <v>0</v>
      </c>
      <c r="D176" s="11"/>
      <c r="E176" s="10">
        <v>17650000</v>
      </c>
      <c r="F176" s="10">
        <v>1243795.22</v>
      </c>
      <c r="G176" s="10">
        <f t="shared" si="42"/>
        <v>1243795.22</v>
      </c>
      <c r="H176" s="11">
        <f t="shared" si="40"/>
        <v>16406204.779999999</v>
      </c>
    </row>
    <row r="177" spans="1:8" s="4" customFormat="1" x14ac:dyDescent="0.25">
      <c r="A177" s="3">
        <v>3</v>
      </c>
      <c r="B177" s="9" t="s">
        <v>78</v>
      </c>
      <c r="C177" s="10">
        <v>0</v>
      </c>
      <c r="D177" s="11">
        <f t="shared" si="47"/>
        <v>49598069.850000001</v>
      </c>
      <c r="E177" s="10">
        <v>49598069.850000001</v>
      </c>
      <c r="F177" s="10">
        <v>30674172</v>
      </c>
      <c r="G177" s="10">
        <f t="shared" si="42"/>
        <v>30674172</v>
      </c>
      <c r="H177" s="11">
        <f t="shared" si="40"/>
        <v>18923897.850000001</v>
      </c>
    </row>
    <row r="178" spans="1:8" s="4" customFormat="1" x14ac:dyDescent="0.25">
      <c r="A178" s="3">
        <v>4</v>
      </c>
      <c r="B178" s="9" t="s">
        <v>79</v>
      </c>
      <c r="C178" s="10">
        <v>0</v>
      </c>
      <c r="D178" s="11">
        <f t="shared" si="47"/>
        <v>18235336.359999999</v>
      </c>
      <c r="E178" s="10">
        <v>18235336.359999999</v>
      </c>
      <c r="F178" s="10">
        <v>14782551.700000001</v>
      </c>
      <c r="G178" s="10">
        <f t="shared" si="42"/>
        <v>14782551.700000001</v>
      </c>
      <c r="H178" s="11">
        <f t="shared" si="40"/>
        <v>3452784.6599999983</v>
      </c>
    </row>
    <row r="179" spans="1:8" s="4" customFormat="1" x14ac:dyDescent="0.25">
      <c r="A179" s="3">
        <v>5</v>
      </c>
      <c r="B179" s="9" t="s">
        <v>121</v>
      </c>
      <c r="C179" s="10">
        <v>0</v>
      </c>
      <c r="D179" s="11">
        <f t="shared" si="47"/>
        <v>3000000</v>
      </c>
      <c r="E179" s="10">
        <v>3000000</v>
      </c>
      <c r="F179" s="10">
        <v>2825106.8</v>
      </c>
      <c r="G179" s="10">
        <f t="shared" si="42"/>
        <v>2825106.8</v>
      </c>
      <c r="H179" s="11">
        <f t="shared" si="40"/>
        <v>174893.20000000019</v>
      </c>
    </row>
    <row r="180" spans="1:8" s="4" customFormat="1" x14ac:dyDescent="0.25">
      <c r="A180" s="3">
        <v>6</v>
      </c>
      <c r="B180" s="9" t="s">
        <v>125</v>
      </c>
      <c r="C180" s="10">
        <v>0</v>
      </c>
      <c r="D180" s="11">
        <f t="shared" si="47"/>
        <v>12017176.01</v>
      </c>
      <c r="E180" s="10">
        <v>12017176.01</v>
      </c>
      <c r="F180" s="10">
        <v>9601670.4400000013</v>
      </c>
      <c r="G180" s="10">
        <f t="shared" si="42"/>
        <v>9601670.4400000013</v>
      </c>
      <c r="H180" s="11">
        <f t="shared" si="40"/>
        <v>2415505.5699999984</v>
      </c>
    </row>
    <row r="181" spans="1:8" s="4" customFormat="1" ht="8.1" customHeight="1" x14ac:dyDescent="0.25">
      <c r="A181" s="3"/>
      <c r="B181" s="9"/>
      <c r="C181" s="10"/>
      <c r="D181" s="11"/>
      <c r="E181" s="10"/>
      <c r="F181" s="10"/>
      <c r="G181" s="10"/>
      <c r="H181" s="11"/>
    </row>
    <row r="182" spans="1:8" s="4" customFormat="1" x14ac:dyDescent="0.25">
      <c r="A182" s="3"/>
      <c r="B182" s="8" t="s">
        <v>23</v>
      </c>
      <c r="C182" s="7">
        <f>SUM(C184:C186)</f>
        <v>834113645</v>
      </c>
      <c r="D182" s="7">
        <f t="shared" ref="D182:D205" si="51">E182-C182</f>
        <v>537286187.53999996</v>
      </c>
      <c r="E182" s="7">
        <f>SUM(E184:E186)</f>
        <v>1371399832.54</v>
      </c>
      <c r="F182" s="7">
        <f>SUM(F184:F186)</f>
        <v>1224369413.8400002</v>
      </c>
      <c r="G182" s="7">
        <f>F182</f>
        <v>1224369413.8400002</v>
      </c>
      <c r="H182" s="7">
        <f t="shared" si="40"/>
        <v>147030418.69999981</v>
      </c>
    </row>
    <row r="183" spans="1:8" s="4" customFormat="1" ht="8.1" customHeight="1" x14ac:dyDescent="0.25">
      <c r="A183" s="3"/>
      <c r="B183" s="8"/>
      <c r="C183" s="7"/>
      <c r="D183" s="7"/>
      <c r="E183" s="7"/>
      <c r="F183" s="7"/>
      <c r="G183" s="7"/>
      <c r="H183" s="7"/>
    </row>
    <row r="184" spans="1:8" s="4" customFormat="1" ht="27" x14ac:dyDescent="0.25">
      <c r="A184" s="3"/>
      <c r="B184" s="9" t="s">
        <v>81</v>
      </c>
      <c r="C184" s="10">
        <v>0</v>
      </c>
      <c r="D184" s="11">
        <f t="shared" si="51"/>
        <v>344554206.44000006</v>
      </c>
      <c r="E184" s="10">
        <v>344554206.44000006</v>
      </c>
      <c r="F184" s="10">
        <v>340230093.19999999</v>
      </c>
      <c r="G184" s="10">
        <f t="shared" ref="G184:G185" si="52">F184</f>
        <v>340230093.19999999</v>
      </c>
      <c r="H184" s="11">
        <f t="shared" si="40"/>
        <v>4324113.2400000691</v>
      </c>
    </row>
    <row r="185" spans="1:8" s="4" customFormat="1" x14ac:dyDescent="0.25">
      <c r="A185" s="3"/>
      <c r="B185" s="9" t="s">
        <v>126</v>
      </c>
      <c r="C185" s="10">
        <v>0</v>
      </c>
      <c r="D185" s="11">
        <f t="shared" ref="D185" si="53">E185-C185</f>
        <v>11624480.489999998</v>
      </c>
      <c r="E185" s="10">
        <v>11624480.489999998</v>
      </c>
      <c r="F185" s="10">
        <v>3847004.59</v>
      </c>
      <c r="G185" s="10">
        <f t="shared" si="52"/>
        <v>3847004.59</v>
      </c>
      <c r="H185" s="11">
        <f t="shared" si="40"/>
        <v>7777475.8999999985</v>
      </c>
    </row>
    <row r="186" spans="1:8" s="4" customFormat="1" x14ac:dyDescent="0.25">
      <c r="A186" s="3"/>
      <c r="B186" s="9" t="s">
        <v>25</v>
      </c>
      <c r="C186" s="10">
        <v>834113645</v>
      </c>
      <c r="D186" s="11">
        <f t="shared" si="51"/>
        <v>181107500.61000001</v>
      </c>
      <c r="E186" s="10">
        <v>1015221145.61</v>
      </c>
      <c r="F186" s="10">
        <v>880292316.05000007</v>
      </c>
      <c r="G186" s="10">
        <f t="shared" ref="G186" si="54">F186</f>
        <v>880292316.05000007</v>
      </c>
      <c r="H186" s="11">
        <f t="shared" ref="H186" si="55">E186-F186</f>
        <v>134928829.55999994</v>
      </c>
    </row>
    <row r="187" spans="1:8" s="4" customFormat="1" ht="8.1" customHeight="1" x14ac:dyDescent="0.25">
      <c r="A187" s="3"/>
      <c r="B187" s="9"/>
      <c r="C187" s="10"/>
      <c r="D187" s="11"/>
      <c r="E187" s="10"/>
      <c r="F187" s="10"/>
      <c r="G187" s="10"/>
      <c r="H187" s="11"/>
    </row>
    <row r="188" spans="1:8" s="4" customFormat="1" x14ac:dyDescent="0.25">
      <c r="A188" s="3"/>
      <c r="B188" s="8" t="s">
        <v>30</v>
      </c>
      <c r="C188" s="7">
        <f>SUM(C190:C205)</f>
        <v>8257302400</v>
      </c>
      <c r="D188" s="7">
        <f t="shared" si="51"/>
        <v>315331713.63999939</v>
      </c>
      <c r="E188" s="7">
        <f t="shared" ref="E188:F188" si="56">SUM(E190:E205)</f>
        <v>8572634113.6399994</v>
      </c>
      <c r="F188" s="7">
        <f t="shared" si="56"/>
        <v>7238847917.3800001</v>
      </c>
      <c r="G188" s="7">
        <f t="shared" ref="G188:G220" si="57">F188</f>
        <v>7238847917.3800001</v>
      </c>
      <c r="H188" s="7">
        <f t="shared" si="40"/>
        <v>1333786196.2599993</v>
      </c>
    </row>
    <row r="189" spans="1:8" s="4" customFormat="1" ht="8.1" customHeight="1" x14ac:dyDescent="0.25">
      <c r="A189" s="3"/>
      <c r="B189" s="8"/>
      <c r="C189" s="7"/>
      <c r="D189" s="7"/>
      <c r="E189" s="7"/>
      <c r="F189" s="7"/>
      <c r="G189" s="7"/>
      <c r="H189" s="7"/>
    </row>
    <row r="190" spans="1:8" s="4" customFormat="1" x14ac:dyDescent="0.25">
      <c r="A190" s="3"/>
      <c r="B190" s="9" t="s">
        <v>97</v>
      </c>
      <c r="C190" s="13">
        <v>680566781</v>
      </c>
      <c r="D190" s="11">
        <f t="shared" si="51"/>
        <v>8002928.2699996233</v>
      </c>
      <c r="E190" s="13">
        <v>688569709.26999962</v>
      </c>
      <c r="F190" s="13">
        <v>574786237.38999975</v>
      </c>
      <c r="G190" s="13">
        <f t="shared" si="57"/>
        <v>574786237.38999975</v>
      </c>
      <c r="H190" s="11">
        <f t="shared" si="40"/>
        <v>113783471.87999988</v>
      </c>
    </row>
    <row r="191" spans="1:8" s="4" customFormat="1" x14ac:dyDescent="0.25">
      <c r="A191" s="3"/>
      <c r="B191" s="9" t="s">
        <v>98</v>
      </c>
      <c r="C191" s="13">
        <v>350002912</v>
      </c>
      <c r="D191" s="11">
        <f t="shared" si="51"/>
        <v>15517423.069999993</v>
      </c>
      <c r="E191" s="13">
        <v>365520335.06999999</v>
      </c>
      <c r="F191" s="13">
        <v>324584821.02999997</v>
      </c>
      <c r="G191" s="13">
        <f t="shared" si="57"/>
        <v>324584821.02999997</v>
      </c>
      <c r="H191" s="11">
        <f t="shared" si="40"/>
        <v>40935514.040000021</v>
      </c>
    </row>
    <row r="192" spans="1:8" s="4" customFormat="1" x14ac:dyDescent="0.25">
      <c r="A192" s="3"/>
      <c r="B192" s="9" t="s">
        <v>99</v>
      </c>
      <c r="C192" s="13">
        <v>359642264</v>
      </c>
      <c r="D192" s="11">
        <f t="shared" si="51"/>
        <v>20024615.120000005</v>
      </c>
      <c r="E192" s="13">
        <v>379666879.12</v>
      </c>
      <c r="F192" s="13">
        <v>319391679.49000001</v>
      </c>
      <c r="G192" s="13">
        <f t="shared" si="57"/>
        <v>319391679.49000001</v>
      </c>
      <c r="H192" s="11">
        <f t="shared" si="40"/>
        <v>60275199.629999995</v>
      </c>
    </row>
    <row r="193" spans="1:8" s="4" customFormat="1" x14ac:dyDescent="0.25">
      <c r="A193" s="3"/>
      <c r="B193" s="9" t="s">
        <v>100</v>
      </c>
      <c r="C193" s="13">
        <v>530889183</v>
      </c>
      <c r="D193" s="11">
        <f t="shared" si="51"/>
        <v>16821574.0200001</v>
      </c>
      <c r="E193" s="13">
        <v>547710757.0200001</v>
      </c>
      <c r="F193" s="13">
        <v>453614079.37</v>
      </c>
      <c r="G193" s="13">
        <f t="shared" si="57"/>
        <v>453614079.37</v>
      </c>
      <c r="H193" s="11">
        <f t="shared" si="40"/>
        <v>94096677.650000095</v>
      </c>
    </row>
    <row r="194" spans="1:8" s="4" customFormat="1" x14ac:dyDescent="0.25">
      <c r="A194" s="3"/>
      <c r="B194" s="9" t="s">
        <v>101</v>
      </c>
      <c r="C194" s="13">
        <v>189676543</v>
      </c>
      <c r="D194" s="11">
        <f t="shared" si="51"/>
        <v>2419380.2000000179</v>
      </c>
      <c r="E194" s="13">
        <v>192095923.20000002</v>
      </c>
      <c r="F194" s="13">
        <v>121083285.47000001</v>
      </c>
      <c r="G194" s="13">
        <f t="shared" si="57"/>
        <v>121083285.47000001</v>
      </c>
      <c r="H194" s="11">
        <f t="shared" si="40"/>
        <v>71012637.730000004</v>
      </c>
    </row>
    <row r="195" spans="1:8" s="4" customFormat="1" x14ac:dyDescent="0.25">
      <c r="A195" s="3"/>
      <c r="B195" s="9" t="s">
        <v>102</v>
      </c>
      <c r="C195" s="13">
        <v>482237337</v>
      </c>
      <c r="D195" s="11">
        <f t="shared" si="51"/>
        <v>40812550.149999917</v>
      </c>
      <c r="E195" s="13">
        <v>523049887.14999992</v>
      </c>
      <c r="F195" s="13">
        <v>479262267.62</v>
      </c>
      <c r="G195" s="13">
        <f t="shared" si="57"/>
        <v>479262267.62</v>
      </c>
      <c r="H195" s="11">
        <f t="shared" si="40"/>
        <v>43787619.529999912</v>
      </c>
    </row>
    <row r="196" spans="1:8" s="4" customFormat="1" x14ac:dyDescent="0.25">
      <c r="A196" s="3"/>
      <c r="B196" s="9" t="s">
        <v>103</v>
      </c>
      <c r="C196" s="13">
        <v>1066842468</v>
      </c>
      <c r="D196" s="11">
        <f t="shared" si="51"/>
        <v>39402919.199999809</v>
      </c>
      <c r="E196" s="13">
        <v>1106245387.1999998</v>
      </c>
      <c r="F196" s="13">
        <v>981675085.34000003</v>
      </c>
      <c r="G196" s="13">
        <f t="shared" si="57"/>
        <v>981675085.34000003</v>
      </c>
      <c r="H196" s="11">
        <f t="shared" si="40"/>
        <v>124570301.85999978</v>
      </c>
    </row>
    <row r="197" spans="1:8" s="4" customFormat="1" x14ac:dyDescent="0.25">
      <c r="A197" s="3"/>
      <c r="B197" s="9" t="s">
        <v>104</v>
      </c>
      <c r="C197" s="13">
        <v>343384932</v>
      </c>
      <c r="D197" s="11">
        <f t="shared" si="51"/>
        <v>26947674.75</v>
      </c>
      <c r="E197" s="13">
        <v>370332606.75</v>
      </c>
      <c r="F197" s="13">
        <v>329290337.18999994</v>
      </c>
      <c r="G197" s="13">
        <f t="shared" si="57"/>
        <v>329290337.18999994</v>
      </c>
      <c r="H197" s="11">
        <f t="shared" ref="H197:H220" si="58">E197-F197</f>
        <v>41042269.560000062</v>
      </c>
    </row>
    <row r="198" spans="1:8" s="4" customFormat="1" x14ac:dyDescent="0.25">
      <c r="A198" s="3"/>
      <c r="B198" s="9" t="s">
        <v>105</v>
      </c>
      <c r="C198" s="13">
        <v>1739187139</v>
      </c>
      <c r="D198" s="11">
        <f t="shared" si="51"/>
        <v>27610370.370001078</v>
      </c>
      <c r="E198" s="13">
        <v>1766797509.3700011</v>
      </c>
      <c r="F198" s="13">
        <v>1435819185.5700002</v>
      </c>
      <c r="G198" s="13">
        <f>F198</f>
        <v>1435819185.5700002</v>
      </c>
      <c r="H198" s="11">
        <f t="shared" si="58"/>
        <v>330978323.80000091</v>
      </c>
    </row>
    <row r="199" spans="1:8" s="4" customFormat="1" x14ac:dyDescent="0.25">
      <c r="A199" s="3"/>
      <c r="B199" s="9" t="s">
        <v>106</v>
      </c>
      <c r="C199" s="13">
        <v>230680418</v>
      </c>
      <c r="D199" s="11">
        <f t="shared" si="51"/>
        <v>14370674.620000005</v>
      </c>
      <c r="E199" s="13">
        <v>245051092.62</v>
      </c>
      <c r="F199" s="13">
        <v>192786219.24000001</v>
      </c>
      <c r="G199" s="13">
        <f t="shared" si="57"/>
        <v>192786219.24000001</v>
      </c>
      <c r="H199" s="11">
        <f t="shared" si="58"/>
        <v>52264873.379999995</v>
      </c>
    </row>
    <row r="200" spans="1:8" s="4" customFormat="1" x14ac:dyDescent="0.25">
      <c r="A200" s="3"/>
      <c r="B200" s="9" t="s">
        <v>107</v>
      </c>
      <c r="C200" s="13">
        <v>313785292</v>
      </c>
      <c r="D200" s="11">
        <f t="shared" si="51"/>
        <v>8897012.6200000048</v>
      </c>
      <c r="E200" s="13">
        <v>322682304.62</v>
      </c>
      <c r="F200" s="13">
        <v>289390600.12</v>
      </c>
      <c r="G200" s="13">
        <f>F200</f>
        <v>289390600.12</v>
      </c>
      <c r="H200" s="11">
        <f t="shared" si="58"/>
        <v>33291704.5</v>
      </c>
    </row>
    <row r="201" spans="1:8" s="4" customFormat="1" x14ac:dyDescent="0.25">
      <c r="A201" s="3"/>
      <c r="B201" s="9" t="s">
        <v>108</v>
      </c>
      <c r="C201" s="13">
        <v>163838387</v>
      </c>
      <c r="D201" s="11">
        <f t="shared" si="51"/>
        <v>18944415.819999993</v>
      </c>
      <c r="E201" s="13">
        <v>182782802.81999999</v>
      </c>
      <c r="F201" s="13">
        <v>149899831.82999998</v>
      </c>
      <c r="G201" s="13">
        <f t="shared" si="57"/>
        <v>149899831.82999998</v>
      </c>
      <c r="H201" s="11">
        <f t="shared" si="58"/>
        <v>32882970.99000001</v>
      </c>
    </row>
    <row r="202" spans="1:8" s="4" customFormat="1" x14ac:dyDescent="0.25">
      <c r="A202" s="3"/>
      <c r="B202" s="9" t="s">
        <v>109</v>
      </c>
      <c r="C202" s="13">
        <v>350391698</v>
      </c>
      <c r="D202" s="11">
        <f t="shared" si="51"/>
        <v>16841493.700000107</v>
      </c>
      <c r="E202" s="13">
        <v>367233191.70000011</v>
      </c>
      <c r="F202" s="13">
        <v>326186044.26000005</v>
      </c>
      <c r="G202" s="13">
        <f t="shared" si="57"/>
        <v>326186044.26000005</v>
      </c>
      <c r="H202" s="11">
        <f t="shared" si="58"/>
        <v>41047147.440000057</v>
      </c>
    </row>
    <row r="203" spans="1:8" s="4" customFormat="1" x14ac:dyDescent="0.25">
      <c r="A203" s="3"/>
      <c r="B203" s="9" t="s">
        <v>110</v>
      </c>
      <c r="C203" s="13">
        <v>638705597</v>
      </c>
      <c r="D203" s="11">
        <f t="shared" si="51"/>
        <v>10683425.480000019</v>
      </c>
      <c r="E203" s="13">
        <v>649389022.48000002</v>
      </c>
      <c r="F203" s="13">
        <v>461520133.25000024</v>
      </c>
      <c r="G203" s="13">
        <f t="shared" si="57"/>
        <v>461520133.25000024</v>
      </c>
      <c r="H203" s="11">
        <f t="shared" si="58"/>
        <v>187868889.22999978</v>
      </c>
    </row>
    <row r="204" spans="1:8" s="4" customFormat="1" x14ac:dyDescent="0.25">
      <c r="A204" s="3"/>
      <c r="B204" s="9" t="s">
        <v>111</v>
      </c>
      <c r="C204" s="13">
        <v>393932819</v>
      </c>
      <c r="D204" s="11">
        <f t="shared" si="51"/>
        <v>6024227.7899999619</v>
      </c>
      <c r="E204" s="13">
        <v>399957046.78999996</v>
      </c>
      <c r="F204" s="13">
        <v>387731362.79000002</v>
      </c>
      <c r="G204" s="13">
        <f t="shared" si="57"/>
        <v>387731362.79000002</v>
      </c>
      <c r="H204" s="11">
        <f t="shared" si="58"/>
        <v>12225683.99999994</v>
      </c>
    </row>
    <row r="205" spans="1:8" s="4" customFormat="1" x14ac:dyDescent="0.25">
      <c r="A205" s="3"/>
      <c r="B205" s="9" t="s">
        <v>112</v>
      </c>
      <c r="C205" s="13">
        <v>423538630</v>
      </c>
      <c r="D205" s="11">
        <f t="shared" si="51"/>
        <v>42011028.459999979</v>
      </c>
      <c r="E205" s="13">
        <v>465549658.45999998</v>
      </c>
      <c r="F205" s="13">
        <v>411826747.42000008</v>
      </c>
      <c r="G205" s="13">
        <f t="shared" si="57"/>
        <v>411826747.42000008</v>
      </c>
      <c r="H205" s="11">
        <f t="shared" si="58"/>
        <v>53722911.039999902</v>
      </c>
    </row>
    <row r="206" spans="1:8" s="4" customFormat="1" ht="8.1" customHeight="1" x14ac:dyDescent="0.25">
      <c r="A206" s="3"/>
      <c r="B206" s="9"/>
      <c r="C206" s="13"/>
      <c r="D206" s="11"/>
      <c r="E206" s="13"/>
      <c r="F206" s="13"/>
      <c r="G206" s="13"/>
      <c r="H206" s="11"/>
    </row>
    <row r="207" spans="1:8" s="4" customFormat="1" x14ac:dyDescent="0.25">
      <c r="A207" s="3"/>
      <c r="B207" s="8" t="s">
        <v>33</v>
      </c>
      <c r="C207" s="7">
        <f>SUM(C209:C209)</f>
        <v>10786100</v>
      </c>
      <c r="D207" s="7">
        <f t="shared" ref="D207:D209" si="59">E207-C207</f>
        <v>-786100</v>
      </c>
      <c r="E207" s="7">
        <f>SUM(E209:E209)</f>
        <v>10000000</v>
      </c>
      <c r="F207" s="7">
        <f>SUM(F209:F209)</f>
        <v>10000000</v>
      </c>
      <c r="G207" s="7">
        <f t="shared" si="57"/>
        <v>10000000</v>
      </c>
      <c r="H207" s="7">
        <f t="shared" si="58"/>
        <v>0</v>
      </c>
    </row>
    <row r="208" spans="1:8" s="4" customFormat="1" ht="8.1" customHeight="1" x14ac:dyDescent="0.25">
      <c r="A208" s="3"/>
      <c r="B208" s="8"/>
      <c r="C208" s="7"/>
      <c r="D208" s="7"/>
      <c r="E208" s="7"/>
      <c r="F208" s="7"/>
      <c r="G208" s="7"/>
      <c r="H208" s="7"/>
    </row>
    <row r="209" spans="1:8" s="4" customFormat="1" x14ac:dyDescent="0.25">
      <c r="A209" s="3"/>
      <c r="B209" s="9" t="s">
        <v>114</v>
      </c>
      <c r="C209" s="10">
        <v>10786100</v>
      </c>
      <c r="D209" s="11">
        <f t="shared" si="59"/>
        <v>-786100</v>
      </c>
      <c r="E209" s="10">
        <v>10000000</v>
      </c>
      <c r="F209" s="10">
        <v>10000000</v>
      </c>
      <c r="G209" s="10">
        <f>F209</f>
        <v>10000000</v>
      </c>
      <c r="H209" s="11">
        <f t="shared" si="58"/>
        <v>0</v>
      </c>
    </row>
    <row r="210" spans="1:8" s="4" customFormat="1" ht="8.1" customHeight="1" x14ac:dyDescent="0.25">
      <c r="A210" s="3"/>
      <c r="B210" s="9"/>
      <c r="C210" s="10"/>
      <c r="D210" s="11"/>
      <c r="E210" s="10"/>
      <c r="F210" s="10"/>
      <c r="G210" s="10"/>
      <c r="H210" s="11"/>
    </row>
    <row r="211" spans="1:8" s="4" customFormat="1" ht="20.100000000000001" customHeight="1" x14ac:dyDescent="0.25">
      <c r="A211" s="3"/>
      <c r="B211" s="8" t="s">
        <v>34</v>
      </c>
      <c r="C211" s="7">
        <f>SUM(C213:C214)</f>
        <v>150000000</v>
      </c>
      <c r="D211" s="7">
        <f t="shared" ref="D211:D214" si="60">E211-C211</f>
        <v>171897065.49000001</v>
      </c>
      <c r="E211" s="7">
        <f t="shared" ref="E211:G211" si="61">SUM(E213:E214)</f>
        <v>321897065.49000001</v>
      </c>
      <c r="F211" s="7">
        <f t="shared" si="61"/>
        <v>319867065.49000001</v>
      </c>
      <c r="G211" s="7">
        <f t="shared" si="61"/>
        <v>319867065.49000001</v>
      </c>
      <c r="H211" s="7">
        <f t="shared" ref="H211:H214" si="62">E211-F211</f>
        <v>2030000</v>
      </c>
    </row>
    <row r="212" spans="1:8" s="4" customFormat="1" ht="8.1" customHeight="1" x14ac:dyDescent="0.25">
      <c r="A212" s="3"/>
      <c r="B212" s="8"/>
      <c r="C212" s="7"/>
      <c r="D212" s="7"/>
      <c r="E212" s="7"/>
      <c r="F212" s="7"/>
      <c r="G212" s="7"/>
      <c r="H212" s="7"/>
    </row>
    <row r="213" spans="1:8" s="4" customFormat="1" x14ac:dyDescent="0.25">
      <c r="A213" s="3"/>
      <c r="B213" s="9" t="s">
        <v>39</v>
      </c>
      <c r="C213" s="10">
        <v>150000000</v>
      </c>
      <c r="D213" s="11">
        <f t="shared" ref="D213" si="63">E213-C213</f>
        <v>0</v>
      </c>
      <c r="E213" s="10">
        <v>150000000</v>
      </c>
      <c r="F213" s="10">
        <v>150000000</v>
      </c>
      <c r="G213" s="10">
        <f>F213</f>
        <v>150000000</v>
      </c>
      <c r="H213" s="11">
        <f t="shared" ref="H213" si="64">E213-F213</f>
        <v>0</v>
      </c>
    </row>
    <row r="214" spans="1:8" s="4" customFormat="1" x14ac:dyDescent="0.25">
      <c r="A214" s="3"/>
      <c r="B214" s="9" t="s">
        <v>130</v>
      </c>
      <c r="C214" s="10">
        <v>0</v>
      </c>
      <c r="D214" s="11">
        <f t="shared" si="60"/>
        <v>171897065.49000001</v>
      </c>
      <c r="E214" s="10">
        <v>171897065.49000001</v>
      </c>
      <c r="F214" s="10">
        <v>169867065.49000001</v>
      </c>
      <c r="G214" s="10">
        <f>F214</f>
        <v>169867065.49000001</v>
      </c>
      <c r="H214" s="11">
        <f t="shared" si="62"/>
        <v>2030000</v>
      </c>
    </row>
    <row r="215" spans="1:8" s="4" customFormat="1" ht="8.1" customHeight="1" x14ac:dyDescent="0.25">
      <c r="A215" s="3"/>
      <c r="B215" s="9"/>
      <c r="C215" s="10"/>
      <c r="D215" s="11"/>
      <c r="E215" s="10"/>
      <c r="F215" s="10"/>
      <c r="G215" s="10"/>
      <c r="H215" s="11"/>
    </row>
    <row r="216" spans="1:8" s="4" customFormat="1" x14ac:dyDescent="0.25">
      <c r="A216" s="3"/>
      <c r="B216" s="6" t="s">
        <v>135</v>
      </c>
      <c r="C216" s="7">
        <f>SUM(C218+C232)</f>
        <v>5911592017</v>
      </c>
      <c r="D216" s="7">
        <f t="shared" ref="D216:H216" si="65">SUM(D218+D232)</f>
        <v>1265154590.1399987</v>
      </c>
      <c r="E216" s="7">
        <f t="shared" si="65"/>
        <v>7176746607.1399984</v>
      </c>
      <c r="F216" s="7">
        <f t="shared" si="65"/>
        <v>6507718863.9399996</v>
      </c>
      <c r="G216" s="7">
        <f t="shared" si="65"/>
        <v>6507718863.9399996</v>
      </c>
      <c r="H216" s="7">
        <f t="shared" si="65"/>
        <v>669027743.19999909</v>
      </c>
    </row>
    <row r="217" spans="1:8" s="4" customFormat="1" ht="8.1" customHeight="1" x14ac:dyDescent="0.25">
      <c r="A217" s="3"/>
      <c r="B217" s="9"/>
      <c r="C217" s="7"/>
      <c r="D217" s="7"/>
      <c r="E217" s="7"/>
      <c r="F217" s="7"/>
      <c r="G217" s="7"/>
      <c r="H217" s="7"/>
    </row>
    <row r="218" spans="1:8" s="4" customFormat="1" ht="27.95" customHeight="1" x14ac:dyDescent="0.25">
      <c r="A218" s="3"/>
      <c r="B218" s="8" t="s">
        <v>40</v>
      </c>
      <c r="C218" s="7">
        <f>SUM(C220:C230)</f>
        <v>5911592017</v>
      </c>
      <c r="D218" s="7">
        <f t="shared" ref="D218:D230" si="66">E218-C218</f>
        <v>1140200466.5699987</v>
      </c>
      <c r="E218" s="7">
        <f>SUM(E220:E230)</f>
        <v>7051792483.5699987</v>
      </c>
      <c r="F218" s="7">
        <f>SUM(F220:F230)</f>
        <v>6507718863.9399996</v>
      </c>
      <c r="G218" s="7">
        <f t="shared" si="57"/>
        <v>6507718863.9399996</v>
      </c>
      <c r="H218" s="7">
        <f t="shared" si="58"/>
        <v>544073619.62999916</v>
      </c>
    </row>
    <row r="219" spans="1:8" s="4" customFormat="1" ht="8.1" customHeight="1" x14ac:dyDescent="0.25">
      <c r="A219" s="3"/>
      <c r="B219" s="8"/>
      <c r="C219" s="7"/>
      <c r="D219" s="7"/>
      <c r="E219" s="7"/>
      <c r="F219" s="7"/>
      <c r="G219" s="7"/>
      <c r="H219" s="7"/>
    </row>
    <row r="220" spans="1:8" s="4" customFormat="1" x14ac:dyDescent="0.25">
      <c r="A220" s="3"/>
      <c r="B220" s="9" t="s">
        <v>44</v>
      </c>
      <c r="C220" s="10">
        <v>17600000</v>
      </c>
      <c r="D220" s="11">
        <f t="shared" si="66"/>
        <v>0</v>
      </c>
      <c r="E220" s="10">
        <v>17600000</v>
      </c>
      <c r="F220" s="10">
        <v>0</v>
      </c>
      <c r="G220" s="10">
        <f t="shared" si="57"/>
        <v>0</v>
      </c>
      <c r="H220" s="11">
        <f t="shared" si="58"/>
        <v>17600000</v>
      </c>
    </row>
    <row r="221" spans="1:8" s="4" customFormat="1" x14ac:dyDescent="0.25">
      <c r="A221" s="3"/>
      <c r="B221" s="9" t="s">
        <v>62</v>
      </c>
      <c r="C221" s="10">
        <v>0</v>
      </c>
      <c r="D221" s="11">
        <f t="shared" si="66"/>
        <v>106325907.21000001</v>
      </c>
      <c r="E221" s="10">
        <v>106325907.21000001</v>
      </c>
      <c r="F221" s="10">
        <v>29511349.050000001</v>
      </c>
      <c r="G221" s="10">
        <f t="shared" ref="G221:G228" si="67">F221</f>
        <v>29511349.050000001</v>
      </c>
      <c r="H221" s="11">
        <f t="shared" ref="H221:H228" si="68">E221-F221</f>
        <v>76814558.160000011</v>
      </c>
    </row>
    <row r="222" spans="1:8" s="4" customFormat="1" x14ac:dyDescent="0.25">
      <c r="A222" s="3"/>
      <c r="B222" s="9" t="s">
        <v>118</v>
      </c>
      <c r="C222" s="10">
        <v>0</v>
      </c>
      <c r="D222" s="11">
        <f t="shared" ref="D222:D228" si="69">E222-C222</f>
        <v>859093.15</v>
      </c>
      <c r="E222" s="10">
        <v>859093.15</v>
      </c>
      <c r="F222" s="10">
        <v>848540</v>
      </c>
      <c r="G222" s="10">
        <f t="shared" ref="G222:G223" si="70">F222</f>
        <v>848540</v>
      </c>
      <c r="H222" s="11">
        <f t="shared" ref="H222:H223" si="71">E222-F222</f>
        <v>10553.150000000023</v>
      </c>
    </row>
    <row r="223" spans="1:8" s="4" customFormat="1" x14ac:dyDescent="0.25">
      <c r="A223" s="3"/>
      <c r="B223" s="9" t="s">
        <v>41</v>
      </c>
      <c r="C223" s="10">
        <v>576270150</v>
      </c>
      <c r="D223" s="11">
        <f t="shared" si="69"/>
        <v>15166228</v>
      </c>
      <c r="E223" s="10">
        <v>591436378</v>
      </c>
      <c r="F223" s="10">
        <v>591436378</v>
      </c>
      <c r="G223" s="10">
        <f t="shared" si="70"/>
        <v>591436378</v>
      </c>
      <c r="H223" s="11">
        <f t="shared" si="71"/>
        <v>0</v>
      </c>
    </row>
    <row r="224" spans="1:8" s="4" customFormat="1" x14ac:dyDescent="0.25">
      <c r="A224" s="3"/>
      <c r="B224" s="9" t="s">
        <v>88</v>
      </c>
      <c r="C224" s="10">
        <v>0</v>
      </c>
      <c r="D224" s="11">
        <f t="shared" si="69"/>
        <v>33165271.459999997</v>
      </c>
      <c r="E224" s="10">
        <v>33165271.459999997</v>
      </c>
      <c r="F224" s="10">
        <v>23073276.139999997</v>
      </c>
      <c r="G224" s="10">
        <f t="shared" ref="G224:G227" si="72">F224</f>
        <v>23073276.139999997</v>
      </c>
      <c r="H224" s="11">
        <f t="shared" ref="H224:H227" si="73">E224-F224</f>
        <v>10091995.32</v>
      </c>
    </row>
    <row r="225" spans="1:11" s="4" customFormat="1" x14ac:dyDescent="0.25">
      <c r="A225" s="3"/>
      <c r="B225" s="9" t="s">
        <v>90</v>
      </c>
      <c r="C225" s="10">
        <v>0</v>
      </c>
      <c r="D225" s="11">
        <f t="shared" si="69"/>
        <v>36000000</v>
      </c>
      <c r="E225" s="10">
        <v>36000000</v>
      </c>
      <c r="F225" s="10">
        <v>19122101.129999999</v>
      </c>
      <c r="G225" s="10">
        <f t="shared" si="72"/>
        <v>19122101.129999999</v>
      </c>
      <c r="H225" s="11">
        <f t="shared" si="73"/>
        <v>16877898.870000001</v>
      </c>
    </row>
    <row r="226" spans="1:11" s="4" customFormat="1" x14ac:dyDescent="0.25">
      <c r="A226" s="3"/>
      <c r="B226" s="9" t="s">
        <v>54</v>
      </c>
      <c r="C226" s="10">
        <v>196999999</v>
      </c>
      <c r="D226" s="11">
        <f t="shared" si="69"/>
        <v>-195408702.5</v>
      </c>
      <c r="E226" s="10">
        <v>1591296.5</v>
      </c>
      <c r="F226" s="10">
        <v>1590892.56</v>
      </c>
      <c r="G226" s="10">
        <f t="shared" si="72"/>
        <v>1590892.56</v>
      </c>
      <c r="H226" s="11">
        <f t="shared" si="73"/>
        <v>403.93999999994412</v>
      </c>
    </row>
    <row r="227" spans="1:11" s="4" customFormat="1" x14ac:dyDescent="0.25">
      <c r="A227" s="3"/>
      <c r="B227" s="9" t="s">
        <v>55</v>
      </c>
      <c r="C227" s="10">
        <v>5120721868</v>
      </c>
      <c r="D227" s="11">
        <f t="shared" si="69"/>
        <v>1132745987.249999</v>
      </c>
      <c r="E227" s="10">
        <v>6253467855.249999</v>
      </c>
      <c r="F227" s="10">
        <v>5831070340.7299995</v>
      </c>
      <c r="G227" s="10">
        <f t="shared" si="72"/>
        <v>5831070340.7299995</v>
      </c>
      <c r="H227" s="11">
        <f t="shared" si="73"/>
        <v>422397514.5199995</v>
      </c>
    </row>
    <row r="228" spans="1:11" s="4" customFormat="1" x14ac:dyDescent="0.25">
      <c r="A228" s="3"/>
      <c r="B228" s="9" t="s">
        <v>58</v>
      </c>
      <c r="C228" s="10">
        <v>0</v>
      </c>
      <c r="D228" s="11">
        <f t="shared" si="69"/>
        <v>2000000</v>
      </c>
      <c r="E228" s="10">
        <v>2000000</v>
      </c>
      <c r="F228" s="10">
        <v>2000000</v>
      </c>
      <c r="G228" s="10">
        <f t="shared" si="67"/>
        <v>2000000</v>
      </c>
      <c r="H228" s="11">
        <f t="shared" si="68"/>
        <v>0</v>
      </c>
    </row>
    <row r="229" spans="1:11" s="4" customFormat="1" x14ac:dyDescent="0.25">
      <c r="A229" s="3"/>
      <c r="B229" s="9" t="s">
        <v>93</v>
      </c>
      <c r="C229" s="10">
        <v>0</v>
      </c>
      <c r="D229" s="11"/>
      <c r="E229" s="10">
        <v>9236792</v>
      </c>
      <c r="F229" s="10">
        <v>9065986.3300000001</v>
      </c>
      <c r="G229" s="10"/>
      <c r="H229" s="11"/>
    </row>
    <row r="230" spans="1:11" s="4" customFormat="1" x14ac:dyDescent="0.25">
      <c r="A230" s="3"/>
      <c r="B230" s="9" t="s">
        <v>60</v>
      </c>
      <c r="C230" s="10">
        <v>0</v>
      </c>
      <c r="D230" s="11">
        <f t="shared" si="66"/>
        <v>109890</v>
      </c>
      <c r="E230" s="10">
        <v>109890</v>
      </c>
      <c r="F230" s="10">
        <v>0</v>
      </c>
      <c r="G230" s="10">
        <f t="shared" ref="G230" si="74">F230</f>
        <v>0</v>
      </c>
      <c r="H230" s="11">
        <f t="shared" ref="H230" si="75">E230-F230</f>
        <v>109890</v>
      </c>
    </row>
    <row r="231" spans="1:11" s="4" customFormat="1" ht="8.1" customHeight="1" x14ac:dyDescent="0.25">
      <c r="A231" s="3"/>
      <c r="B231" s="9"/>
      <c r="C231" s="10"/>
      <c r="D231" s="11"/>
      <c r="E231" s="10"/>
      <c r="F231" s="10"/>
      <c r="G231" s="10"/>
      <c r="H231" s="11"/>
    </row>
    <row r="232" spans="1:11" s="4" customFormat="1" ht="20.100000000000001" customHeight="1" x14ac:dyDescent="0.25">
      <c r="A232" s="3"/>
      <c r="B232" s="8" t="s">
        <v>64</v>
      </c>
      <c r="C232" s="7">
        <f>SUM(C234:C235)</f>
        <v>0</v>
      </c>
      <c r="D232" s="7">
        <f t="shared" ref="D232:D235" si="76">E232-C232</f>
        <v>124954123.56999999</v>
      </c>
      <c r="E232" s="7">
        <f>SUM(E234:E235)</f>
        <v>124954123.56999999</v>
      </c>
      <c r="F232" s="7">
        <f>SUM(F234:F235)</f>
        <v>0</v>
      </c>
      <c r="G232" s="7">
        <f t="shared" ref="G232:G235" si="77">F232</f>
        <v>0</v>
      </c>
      <c r="H232" s="7">
        <f t="shared" ref="H232:H235" si="78">E232-F232</f>
        <v>124954123.56999999</v>
      </c>
    </row>
    <row r="233" spans="1:11" s="4" customFormat="1" ht="8.1" customHeight="1" x14ac:dyDescent="0.25">
      <c r="A233" s="3"/>
      <c r="B233" s="8"/>
      <c r="C233" s="7"/>
      <c r="D233" s="7"/>
      <c r="E233" s="7"/>
      <c r="F233" s="7"/>
      <c r="G233" s="7"/>
      <c r="H233" s="7"/>
    </row>
    <row r="234" spans="1:11" s="4" customFormat="1" x14ac:dyDescent="0.25">
      <c r="A234" s="3"/>
      <c r="B234" s="15" t="s">
        <v>65</v>
      </c>
      <c r="C234" s="10">
        <v>0</v>
      </c>
      <c r="D234" s="11">
        <f t="shared" ref="D234:D235" si="79">E234-C234</f>
        <v>40590900.57</v>
      </c>
      <c r="E234" s="10">
        <v>40590900.57</v>
      </c>
      <c r="F234" s="10">
        <v>0</v>
      </c>
      <c r="G234" s="10">
        <f t="shared" ref="G234:G235" si="80">F234</f>
        <v>0</v>
      </c>
      <c r="H234" s="11">
        <f t="shared" ref="H234:H235" si="81">E234-F234</f>
        <v>40590900.57</v>
      </c>
    </row>
    <row r="235" spans="1:11" s="4" customFormat="1" x14ac:dyDescent="0.25">
      <c r="A235" s="3"/>
      <c r="B235" s="15" t="s">
        <v>66</v>
      </c>
      <c r="C235" s="10">
        <v>0</v>
      </c>
      <c r="D235" s="11">
        <f t="shared" si="79"/>
        <v>84363223</v>
      </c>
      <c r="E235" s="10">
        <v>84363223</v>
      </c>
      <c r="F235" s="10">
        <v>0</v>
      </c>
      <c r="G235" s="10">
        <f t="shared" si="80"/>
        <v>0</v>
      </c>
      <c r="H235" s="11">
        <f t="shared" si="81"/>
        <v>84363223</v>
      </c>
    </row>
    <row r="236" spans="1:11" s="4" customFormat="1" ht="8.1" customHeight="1" x14ac:dyDescent="0.25">
      <c r="A236" s="3"/>
      <c r="B236" s="9"/>
      <c r="C236" s="10"/>
      <c r="D236" s="11"/>
      <c r="E236" s="10"/>
      <c r="F236" s="10"/>
      <c r="G236" s="10"/>
      <c r="H236" s="11"/>
    </row>
    <row r="237" spans="1:11" ht="20.100000000000001" customHeight="1" x14ac:dyDescent="0.25">
      <c r="A237" s="2"/>
      <c r="B237" s="6" t="s">
        <v>0</v>
      </c>
      <c r="C237" s="7">
        <f>SUM(C9,C157)</f>
        <v>222043625613</v>
      </c>
      <c r="D237" s="7">
        <f t="shared" ref="D237" si="82">E237-C237</f>
        <v>-6060093870.7299805</v>
      </c>
      <c r="E237" s="7">
        <f>SUM(E9,E157)</f>
        <v>215983531742.27002</v>
      </c>
      <c r="F237" s="7">
        <f>SUM(F9,F157)</f>
        <v>191114737319.33997</v>
      </c>
      <c r="G237" s="7">
        <f t="shared" ref="G237" si="83">F237</f>
        <v>191114737319.33997</v>
      </c>
      <c r="H237" s="7">
        <f t="shared" ref="H237" si="84">E237-F237</f>
        <v>24868794422.930054</v>
      </c>
    </row>
    <row r="238" spans="1:11" ht="8.1" customHeight="1" x14ac:dyDescent="0.25">
      <c r="B238" s="17"/>
      <c r="C238" s="18"/>
      <c r="D238" s="19"/>
      <c r="E238" s="18"/>
      <c r="F238" s="18"/>
      <c r="G238" s="18"/>
      <c r="H238" s="18"/>
    </row>
    <row r="239" spans="1:11" x14ac:dyDescent="0.25">
      <c r="B239" s="40" t="s">
        <v>142</v>
      </c>
      <c r="C239" s="41"/>
      <c r="D239" s="41"/>
      <c r="E239" s="41"/>
      <c r="F239" s="41"/>
      <c r="G239" s="41"/>
      <c r="H239" s="42"/>
      <c r="I239" s="43"/>
      <c r="J239" s="43"/>
      <c r="K239" s="43"/>
    </row>
    <row r="240" spans="1:11" x14ac:dyDescent="0.25">
      <c r="B240" s="36" t="s">
        <v>140</v>
      </c>
      <c r="C240" s="37"/>
      <c r="D240" s="37"/>
      <c r="E240" s="37"/>
      <c r="F240" s="37"/>
      <c r="G240" s="37"/>
      <c r="H240" s="37"/>
      <c r="I240" s="37"/>
      <c r="J240" s="37"/>
      <c r="K240" s="37"/>
    </row>
    <row r="241" spans="2:11" x14ac:dyDescent="0.25">
      <c r="B241" s="39" t="s">
        <v>141</v>
      </c>
      <c r="C241" s="38"/>
      <c r="D241" s="38"/>
      <c r="E241" s="38"/>
      <c r="F241" s="38"/>
      <c r="G241" s="38"/>
      <c r="H241" s="38"/>
      <c r="I241" s="38"/>
      <c r="J241" s="38"/>
      <c r="K241" s="38"/>
    </row>
    <row r="242" spans="2:11" x14ac:dyDescent="0.25">
      <c r="B242" s="44" t="s">
        <v>143</v>
      </c>
      <c r="C242" s="44"/>
      <c r="D242" s="44"/>
      <c r="E242" s="44"/>
      <c r="F242" s="44"/>
      <c r="G242" s="44"/>
      <c r="H242" s="42"/>
      <c r="I242" s="43"/>
      <c r="J242" s="43"/>
      <c r="K242" s="43"/>
    </row>
    <row r="243" spans="2:11" x14ac:dyDescent="0.25">
      <c r="B243" s="45" t="s">
        <v>144</v>
      </c>
      <c r="C243" s="45"/>
      <c r="D243" s="45"/>
      <c r="E243" s="45"/>
      <c r="F243" s="45"/>
      <c r="G243" s="45"/>
      <c r="H243" s="42"/>
      <c r="I243" s="43"/>
      <c r="J243" s="43"/>
      <c r="K243" s="43"/>
    </row>
    <row r="244" spans="2:11" x14ac:dyDescent="0.25">
      <c r="B244" s="45" t="s">
        <v>145</v>
      </c>
      <c r="C244" s="45"/>
      <c r="D244" s="45"/>
      <c r="E244" s="45"/>
      <c r="F244" s="45"/>
      <c r="G244" s="45"/>
      <c r="H244" s="42"/>
      <c r="I244" s="43"/>
      <c r="J244" s="43"/>
      <c r="K244" s="43"/>
    </row>
  </sheetData>
  <sortState xmlns:xlrd2="http://schemas.microsoft.com/office/spreadsheetml/2017/richdata2" ref="A192:H221">
    <sortCondition ref="A192:A221"/>
  </sortState>
  <mergeCells count="13">
    <mergeCell ref="B244:G244"/>
    <mergeCell ref="B239:G239"/>
    <mergeCell ref="B242:G242"/>
    <mergeCell ref="B243:G243"/>
    <mergeCell ref="B6:B7"/>
    <mergeCell ref="C6:G6"/>
    <mergeCell ref="B240:K240"/>
    <mergeCell ref="H6:H7"/>
    <mergeCell ref="B1:H1"/>
    <mergeCell ref="B2:H2"/>
    <mergeCell ref="B3:H3"/>
    <mergeCell ref="B4:H4"/>
    <mergeCell ref="B5:H5"/>
  </mergeCells>
  <printOptions horizontalCentered="1"/>
  <pageMargins left="0.39370078740157483" right="0.39370078740157483" top="1.0236220472440944" bottom="0.82677165354330717" header="0.31496062992125984" footer="0.31496062992125984"/>
  <pageSetup scale="60" fitToHeight="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6b</vt:lpstr>
      <vt:lpstr>'Formato 6b'!Área_de_impresión</vt:lpstr>
      <vt:lpstr>'Formato 6b'!Títulos_a_imprimir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ANDRÉS JAVIER RAMÍREZ</cp:lastModifiedBy>
  <cp:lastPrinted>2021-01-28T02:36:32Z</cp:lastPrinted>
  <dcterms:created xsi:type="dcterms:W3CDTF">2017-01-26T16:14:35Z</dcterms:created>
  <dcterms:modified xsi:type="dcterms:W3CDTF">2021-01-28T02:37:48Z</dcterms:modified>
</cp:coreProperties>
</file>