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EN RED\FORMULA PARTICIPACIONES 2025\FORMULA PARA PUBLICACIÓN\"/>
    </mc:Choice>
  </mc:AlternateContent>
  <bookViews>
    <workbookView xWindow="0" yWindow="0" windowWidth="7470" windowHeight="2175" firstSheet="4" activeTab="7"/>
  </bookViews>
  <sheets>
    <sheet name="1) Relación facul Alc-variables" sheetId="7" r:id="rId1"/>
    <sheet name="2) Conversión ptdas a variables" sheetId="1" r:id="rId2"/>
    <sheet name="3) Valores variables representa" sheetId="8" r:id="rId3"/>
    <sheet name="4) Cálculo valor dimensional" sheetId="10" r:id="rId4"/>
    <sheet name="5) Cálculo de costos unitarios" sheetId="11" r:id="rId5"/>
    <sheet name="6) Cálculo coeficientes ajuste" sheetId="12" r:id="rId6"/>
    <sheet name="7) Cálculo costos" sheetId="13" r:id="rId7"/>
    <sheet name="8) Suma costos - Coeficientes" sheetId="14" r:id="rId8"/>
    <sheet name="Hoja2" sheetId="16" state="hidden" r:id="rId9"/>
  </sheets>
  <definedNames>
    <definedName name="_xlnm._FilterDatabase" localSheetId="0" hidden="1">'1) Relación facul Alc-variables'!$B$3:$P$101</definedName>
    <definedName name="_xlnm._FilterDatabase" localSheetId="1" hidden="1">'2) Conversión ptdas a variables'!$A$3:$S$212</definedName>
    <definedName name="_xlnm._FilterDatabase" localSheetId="3" hidden="1">'4) Cálculo valor dimensional'!$B$4:$V$100</definedName>
    <definedName name="_xlnm._FilterDatabase" localSheetId="6" hidden="1">'7) Cálculo costos'!$B$4:$AB$100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3" l="1"/>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U98" i="13"/>
  <c r="U99" i="13"/>
  <c r="U100" i="13"/>
  <c r="U5" i="13"/>
  <c r="R6" i="13"/>
  <c r="T6" i="13" s="1"/>
  <c r="R7" i="13"/>
  <c r="T7" i="13" s="1"/>
  <c r="R8" i="13"/>
  <c r="T8" i="13" s="1"/>
  <c r="R9" i="13"/>
  <c r="T9" i="13" s="1"/>
  <c r="R10" i="13"/>
  <c r="T10" i="13" s="1"/>
  <c r="V10" i="13" s="1"/>
  <c r="R11" i="13"/>
  <c r="T11" i="13" s="1"/>
  <c r="R12" i="13"/>
  <c r="T12" i="13" s="1"/>
  <c r="V12" i="13" s="1"/>
  <c r="R13" i="13"/>
  <c r="T13" i="13" s="1"/>
  <c r="R14" i="13"/>
  <c r="T14" i="13" s="1"/>
  <c r="V14" i="13" s="1"/>
  <c r="R15" i="13"/>
  <c r="T15" i="13" s="1"/>
  <c r="V15" i="13" s="1"/>
  <c r="R16" i="13"/>
  <c r="T16" i="13" s="1"/>
  <c r="V16" i="13" s="1"/>
  <c r="R17" i="13"/>
  <c r="T17" i="13" s="1"/>
  <c r="V17" i="13" s="1"/>
  <c r="R18" i="13"/>
  <c r="T18" i="13" s="1"/>
  <c r="V18" i="13" s="1"/>
  <c r="R19" i="13"/>
  <c r="T19" i="13" s="1"/>
  <c r="V19" i="13" s="1"/>
  <c r="R20" i="13"/>
  <c r="T20" i="13" s="1"/>
  <c r="R21" i="13"/>
  <c r="T21" i="13" s="1"/>
  <c r="V21" i="13" s="1"/>
  <c r="R22" i="13"/>
  <c r="T22" i="13" s="1"/>
  <c r="R23" i="13"/>
  <c r="T23" i="13" s="1"/>
  <c r="V23" i="13" s="1"/>
  <c r="R24" i="13"/>
  <c r="T24" i="13" s="1"/>
  <c r="V24" i="13" s="1"/>
  <c r="R25" i="13"/>
  <c r="T25" i="13" s="1"/>
  <c r="V25" i="13" s="1"/>
  <c r="R26" i="13"/>
  <c r="T26" i="13" s="1"/>
  <c r="V26" i="13" s="1"/>
  <c r="R27" i="13"/>
  <c r="T27" i="13" s="1"/>
  <c r="V27" i="13" s="1"/>
  <c r="R28" i="13"/>
  <c r="T28" i="13" s="1"/>
  <c r="R29" i="13"/>
  <c r="T29" i="13" s="1"/>
  <c r="R30" i="13"/>
  <c r="T30" i="13" s="1"/>
  <c r="V30" i="13" s="1"/>
  <c r="R31" i="13"/>
  <c r="T31" i="13" s="1"/>
  <c r="V31" i="13" s="1"/>
  <c r="R32" i="13"/>
  <c r="T32" i="13" s="1"/>
  <c r="R33" i="13"/>
  <c r="T33" i="13" s="1"/>
  <c r="V33" i="13" s="1"/>
  <c r="R34" i="13"/>
  <c r="T34" i="13" s="1"/>
  <c r="V34" i="13" s="1"/>
  <c r="R35" i="13"/>
  <c r="T35" i="13" s="1"/>
  <c r="V35" i="13" s="1"/>
  <c r="R36" i="13"/>
  <c r="T36" i="13" s="1"/>
  <c r="V36" i="13" s="1"/>
  <c r="R37" i="13"/>
  <c r="T37" i="13" s="1"/>
  <c r="V37" i="13" s="1"/>
  <c r="R38" i="13"/>
  <c r="T38" i="13" s="1"/>
  <c r="V38" i="13" s="1"/>
  <c r="R39" i="13"/>
  <c r="T39" i="13" s="1"/>
  <c r="V39" i="13" s="1"/>
  <c r="R40" i="13"/>
  <c r="T40" i="13" s="1"/>
  <c r="V40" i="13" s="1"/>
  <c r="R41" i="13"/>
  <c r="T41" i="13" s="1"/>
  <c r="V41" i="13" s="1"/>
  <c r="R42" i="13"/>
  <c r="T42" i="13" s="1"/>
  <c r="V42" i="13" s="1"/>
  <c r="R43" i="13"/>
  <c r="T43" i="13" s="1"/>
  <c r="R44" i="13"/>
  <c r="T44" i="13" s="1"/>
  <c r="R45" i="13"/>
  <c r="T45" i="13" s="1"/>
  <c r="V45" i="13" s="1"/>
  <c r="R46" i="13"/>
  <c r="T46" i="13" s="1"/>
  <c r="V46" i="13" s="1"/>
  <c r="R47" i="13"/>
  <c r="T47" i="13" s="1"/>
  <c r="V47" i="13" s="1"/>
  <c r="R48" i="13"/>
  <c r="T48" i="13" s="1"/>
  <c r="V48" i="13" s="1"/>
  <c r="R49" i="13"/>
  <c r="T49" i="13" s="1"/>
  <c r="V49" i="13" s="1"/>
  <c r="R50" i="13"/>
  <c r="T50" i="13" s="1"/>
  <c r="V50" i="13" s="1"/>
  <c r="R51" i="13"/>
  <c r="T51" i="13" s="1"/>
  <c r="R52" i="13"/>
  <c r="T52" i="13" s="1"/>
  <c r="V52" i="13" s="1"/>
  <c r="R53" i="13"/>
  <c r="T53" i="13" s="1"/>
  <c r="V53" i="13" s="1"/>
  <c r="R54" i="13"/>
  <c r="T54" i="13" s="1"/>
  <c r="R55" i="13"/>
  <c r="T55" i="13" s="1"/>
  <c r="V55" i="13" s="1"/>
  <c r="R56" i="13"/>
  <c r="T56" i="13" s="1"/>
  <c r="R57" i="13"/>
  <c r="T57" i="13" s="1"/>
  <c r="V57" i="13" s="1"/>
  <c r="R58" i="13"/>
  <c r="T58" i="13" s="1"/>
  <c r="V58" i="13" s="1"/>
  <c r="R59" i="13"/>
  <c r="T59" i="13" s="1"/>
  <c r="V59" i="13" s="1"/>
  <c r="R60" i="13"/>
  <c r="T60" i="13" s="1"/>
  <c r="V60" i="13" s="1"/>
  <c r="R61" i="13"/>
  <c r="T61" i="13" s="1"/>
  <c r="V61" i="13" s="1"/>
  <c r="R62" i="13"/>
  <c r="T62" i="13" s="1"/>
  <c r="V62" i="13" s="1"/>
  <c r="R63" i="13"/>
  <c r="T63" i="13" s="1"/>
  <c r="V63" i="13" s="1"/>
  <c r="R64" i="13"/>
  <c r="T64" i="13" s="1"/>
  <c r="V64" i="13" s="1"/>
  <c r="R65" i="13"/>
  <c r="T65" i="13" s="1"/>
  <c r="V65" i="13" s="1"/>
  <c r="R66" i="13"/>
  <c r="T66" i="13" s="1"/>
  <c r="V66" i="13" s="1"/>
  <c r="R67" i="13"/>
  <c r="T67" i="13" s="1"/>
  <c r="V67" i="13" s="1"/>
  <c r="R68" i="13"/>
  <c r="T68" i="13" s="1"/>
  <c r="V68" i="13" s="1"/>
  <c r="R69" i="13"/>
  <c r="T69" i="13" s="1"/>
  <c r="V69" i="13" s="1"/>
  <c r="R70" i="13"/>
  <c r="T70" i="13" s="1"/>
  <c r="V70" i="13" s="1"/>
  <c r="R71" i="13"/>
  <c r="T71" i="13" s="1"/>
  <c r="V71" i="13" s="1"/>
  <c r="R72" i="13"/>
  <c r="T72" i="13" s="1"/>
  <c r="V72" i="13" s="1"/>
  <c r="R73" i="13"/>
  <c r="T73" i="13" s="1"/>
  <c r="V73" i="13" s="1"/>
  <c r="R74" i="13"/>
  <c r="T74" i="13" s="1"/>
  <c r="V74" i="13" s="1"/>
  <c r="R75" i="13"/>
  <c r="T75" i="13" s="1"/>
  <c r="V75" i="13" s="1"/>
  <c r="R76" i="13"/>
  <c r="T76" i="13" s="1"/>
  <c r="V76" i="13" s="1"/>
  <c r="R77" i="13"/>
  <c r="T77" i="13" s="1"/>
  <c r="V77" i="13" s="1"/>
  <c r="R78" i="13"/>
  <c r="T78" i="13" s="1"/>
  <c r="V78" i="13" s="1"/>
  <c r="R79" i="13"/>
  <c r="T79" i="13" s="1"/>
  <c r="V79" i="13" s="1"/>
  <c r="R80" i="13"/>
  <c r="T80" i="13" s="1"/>
  <c r="V80" i="13" s="1"/>
  <c r="R81" i="13"/>
  <c r="T81" i="13" s="1"/>
  <c r="V81" i="13" s="1"/>
  <c r="R82" i="13"/>
  <c r="T82" i="13" s="1"/>
  <c r="V82" i="13" s="1"/>
  <c r="R83" i="13"/>
  <c r="T83" i="13" s="1"/>
  <c r="V83" i="13" s="1"/>
  <c r="R84" i="13"/>
  <c r="T84" i="13" s="1"/>
  <c r="V84" i="13" s="1"/>
  <c r="R85" i="13"/>
  <c r="T85" i="13" s="1"/>
  <c r="V85" i="13" s="1"/>
  <c r="R86" i="13"/>
  <c r="T86" i="13" s="1"/>
  <c r="V86" i="13" s="1"/>
  <c r="R87" i="13"/>
  <c r="T87" i="13" s="1"/>
  <c r="V87" i="13" s="1"/>
  <c r="R88" i="13"/>
  <c r="T88" i="13" s="1"/>
  <c r="V88" i="13" s="1"/>
  <c r="R89" i="13"/>
  <c r="T89" i="13" s="1"/>
  <c r="V89" i="13" s="1"/>
  <c r="R90" i="13"/>
  <c r="T90" i="13" s="1"/>
  <c r="V90" i="13" s="1"/>
  <c r="R91" i="13"/>
  <c r="T91" i="13" s="1"/>
  <c r="V91" i="13" s="1"/>
  <c r="R92" i="13"/>
  <c r="T92" i="13" s="1"/>
  <c r="V92" i="13" s="1"/>
  <c r="R93" i="13"/>
  <c r="T93" i="13" s="1"/>
  <c r="V93" i="13" s="1"/>
  <c r="R94" i="13"/>
  <c r="T94" i="13" s="1"/>
  <c r="V94" i="13" s="1"/>
  <c r="R95" i="13"/>
  <c r="T95" i="13" s="1"/>
  <c r="V95" i="13" s="1"/>
  <c r="R96" i="13"/>
  <c r="T96" i="13" s="1"/>
  <c r="R97" i="13"/>
  <c r="T97" i="13" s="1"/>
  <c r="V97" i="13" s="1"/>
  <c r="R98" i="13"/>
  <c r="T98" i="13" s="1"/>
  <c r="V98" i="13" s="1"/>
  <c r="R99" i="13"/>
  <c r="T99" i="13" s="1"/>
  <c r="R100" i="13"/>
  <c r="T100" i="13" s="1"/>
  <c r="V100" i="13" s="1"/>
  <c r="R5" i="13"/>
  <c r="T5" i="13" s="1"/>
  <c r="V5" i="13" s="1"/>
  <c r="F16" i="12"/>
  <c r="F17" i="12"/>
  <c r="F18" i="12"/>
  <c r="F19" i="12"/>
  <c r="E16" i="12"/>
  <c r="E17" i="12"/>
  <c r="E18" i="12"/>
  <c r="E19" i="12"/>
  <c r="E15" i="12"/>
  <c r="F15" i="12" s="1"/>
  <c r="D19" i="12"/>
  <c r="H5" i="12"/>
  <c r="H6" i="12"/>
  <c r="H7" i="12"/>
  <c r="H4" i="12"/>
  <c r="R28" i="10"/>
  <c r="T28" i="10" s="1"/>
  <c r="U28" i="10"/>
  <c r="V51" i="13" l="1"/>
  <c r="V56" i="13"/>
  <c r="V22" i="13"/>
  <c r="V29" i="13"/>
  <c r="V28" i="13"/>
  <c r="V13" i="13"/>
  <c r="V32" i="13"/>
  <c r="V99" i="13"/>
  <c r="V44" i="13"/>
  <c r="V43" i="13"/>
  <c r="V54" i="13"/>
  <c r="V20" i="13"/>
  <c r="V96" i="13"/>
  <c r="V11" i="13"/>
  <c r="V9" i="13"/>
  <c r="V7" i="13"/>
  <c r="V6" i="13"/>
  <c r="V8" i="13"/>
  <c r="V28" i="10"/>
  <c r="U6" i="10"/>
  <c r="U7" i="10"/>
  <c r="U8" i="10"/>
  <c r="U9" i="10"/>
  <c r="U10" i="10"/>
  <c r="U11" i="10"/>
  <c r="U12" i="10"/>
  <c r="U13" i="10"/>
  <c r="U14" i="10"/>
  <c r="U15" i="10"/>
  <c r="U16" i="10"/>
  <c r="U17" i="10"/>
  <c r="U18" i="10"/>
  <c r="U19" i="10"/>
  <c r="U20" i="10"/>
  <c r="U21" i="10"/>
  <c r="U22" i="10"/>
  <c r="U23" i="10"/>
  <c r="U24" i="10"/>
  <c r="U25" i="10"/>
  <c r="U26" i="10"/>
  <c r="U27"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5" i="10"/>
  <c r="R100" i="10"/>
  <c r="T100" i="10" s="1"/>
  <c r="R99" i="10"/>
  <c r="T99" i="10" s="1"/>
  <c r="R98" i="10"/>
  <c r="T98" i="10" s="1"/>
  <c r="R97" i="10"/>
  <c r="T97" i="10" s="1"/>
  <c r="R96" i="10"/>
  <c r="T96" i="10" s="1"/>
  <c r="R95" i="10"/>
  <c r="T95" i="10" s="1"/>
  <c r="V95" i="10" s="1"/>
  <c r="R94" i="10"/>
  <c r="T94" i="10" s="1"/>
  <c r="R93" i="10"/>
  <c r="T93" i="10" s="1"/>
  <c r="R92" i="10"/>
  <c r="T92" i="10" s="1"/>
  <c r="R91" i="10"/>
  <c r="T91" i="10" s="1"/>
  <c r="R90" i="10"/>
  <c r="T90" i="10" s="1"/>
  <c r="R89" i="10"/>
  <c r="T89" i="10" s="1"/>
  <c r="R88" i="10"/>
  <c r="T88" i="10" s="1"/>
  <c r="R87" i="10"/>
  <c r="T87" i="10" s="1"/>
  <c r="V87" i="10" s="1"/>
  <c r="R86" i="10"/>
  <c r="T86" i="10" s="1"/>
  <c r="R85" i="10"/>
  <c r="T85" i="10" s="1"/>
  <c r="R84" i="10"/>
  <c r="T84" i="10" s="1"/>
  <c r="R83" i="10"/>
  <c r="T83" i="10" s="1"/>
  <c r="R82" i="10"/>
  <c r="T82" i="10" s="1"/>
  <c r="R81" i="10"/>
  <c r="T81" i="10" s="1"/>
  <c r="R80" i="10"/>
  <c r="T80" i="10" s="1"/>
  <c r="R79" i="10"/>
  <c r="T79" i="10" s="1"/>
  <c r="V79" i="10" s="1"/>
  <c r="R78" i="10"/>
  <c r="T78" i="10" s="1"/>
  <c r="R77" i="10"/>
  <c r="T77" i="10" s="1"/>
  <c r="R76" i="10"/>
  <c r="T76" i="10" s="1"/>
  <c r="R75" i="10"/>
  <c r="T75" i="10" s="1"/>
  <c r="R74" i="10"/>
  <c r="T74" i="10" s="1"/>
  <c r="R73" i="10"/>
  <c r="T73" i="10" s="1"/>
  <c r="R72" i="10"/>
  <c r="T72" i="10" s="1"/>
  <c r="R71" i="10"/>
  <c r="T71" i="10" s="1"/>
  <c r="V71" i="10" s="1"/>
  <c r="R70" i="10"/>
  <c r="T70" i="10" s="1"/>
  <c r="R69" i="10"/>
  <c r="T69" i="10" s="1"/>
  <c r="R68" i="10"/>
  <c r="T68" i="10" s="1"/>
  <c r="R67" i="10"/>
  <c r="T67" i="10" s="1"/>
  <c r="R66" i="10"/>
  <c r="T66" i="10" s="1"/>
  <c r="R65" i="10"/>
  <c r="T65" i="10" s="1"/>
  <c r="R64" i="10"/>
  <c r="T64" i="10" s="1"/>
  <c r="R63" i="10"/>
  <c r="T63" i="10" s="1"/>
  <c r="V63" i="10" s="1"/>
  <c r="R62" i="10"/>
  <c r="T62" i="10" s="1"/>
  <c r="R61" i="10"/>
  <c r="T61" i="10" s="1"/>
  <c r="R60" i="10"/>
  <c r="T60" i="10" s="1"/>
  <c r="R59" i="10"/>
  <c r="T59" i="10" s="1"/>
  <c r="R58" i="10"/>
  <c r="T58" i="10" s="1"/>
  <c r="R57" i="10"/>
  <c r="T57" i="10" s="1"/>
  <c r="R56" i="10"/>
  <c r="T56" i="10" s="1"/>
  <c r="R55" i="10"/>
  <c r="T55" i="10" s="1"/>
  <c r="V55" i="10" s="1"/>
  <c r="L14" i="11" s="1"/>
  <c r="R54" i="10"/>
  <c r="T54" i="10" s="1"/>
  <c r="R53" i="10"/>
  <c r="T53" i="10" s="1"/>
  <c r="R52" i="10"/>
  <c r="T52" i="10" s="1"/>
  <c r="R51" i="10"/>
  <c r="T51" i="10" s="1"/>
  <c r="R50" i="10"/>
  <c r="T50" i="10" s="1"/>
  <c r="R49" i="10"/>
  <c r="T49" i="10" s="1"/>
  <c r="R48" i="10"/>
  <c r="T48" i="10" s="1"/>
  <c r="R47" i="10"/>
  <c r="T47" i="10" s="1"/>
  <c r="V47" i="10" s="1"/>
  <c r="R46" i="10"/>
  <c r="T46" i="10" s="1"/>
  <c r="R45" i="10"/>
  <c r="T45" i="10" s="1"/>
  <c r="R44" i="10"/>
  <c r="T44" i="10" s="1"/>
  <c r="R43" i="10"/>
  <c r="T43" i="10" s="1"/>
  <c r="R42" i="10"/>
  <c r="T42" i="10" s="1"/>
  <c r="R41" i="10"/>
  <c r="T41" i="10" s="1"/>
  <c r="R40" i="10"/>
  <c r="T40" i="10" s="1"/>
  <c r="R39" i="10"/>
  <c r="T39" i="10" s="1"/>
  <c r="V39" i="10" s="1"/>
  <c r="L13" i="11" s="1"/>
  <c r="R38" i="10"/>
  <c r="T38" i="10" s="1"/>
  <c r="R37" i="10"/>
  <c r="T37" i="10" s="1"/>
  <c r="R36" i="10"/>
  <c r="T36" i="10" s="1"/>
  <c r="R35" i="10"/>
  <c r="T35" i="10" s="1"/>
  <c r="R34" i="10"/>
  <c r="T34" i="10" s="1"/>
  <c r="R33" i="10"/>
  <c r="T33" i="10" s="1"/>
  <c r="R32" i="10"/>
  <c r="T32" i="10" s="1"/>
  <c r="R31" i="10"/>
  <c r="T31" i="10" s="1"/>
  <c r="V31" i="10" s="1"/>
  <c r="R30" i="10"/>
  <c r="T30" i="10" s="1"/>
  <c r="R29" i="10"/>
  <c r="T29" i="10" s="1"/>
  <c r="R27" i="10"/>
  <c r="T27" i="10" s="1"/>
  <c r="R26" i="10"/>
  <c r="T26" i="10" s="1"/>
  <c r="R25" i="10"/>
  <c r="T25" i="10" s="1"/>
  <c r="R24" i="10"/>
  <c r="T24" i="10" s="1"/>
  <c r="R23" i="10"/>
  <c r="T23" i="10" s="1"/>
  <c r="V23" i="10" s="1"/>
  <c r="L7" i="11" s="1"/>
  <c r="R22" i="10"/>
  <c r="T22" i="10" s="1"/>
  <c r="V22" i="10" s="1"/>
  <c r="R21" i="10"/>
  <c r="T21" i="10" s="1"/>
  <c r="R20" i="10"/>
  <c r="T20" i="10" s="1"/>
  <c r="R19" i="10"/>
  <c r="T19" i="10" s="1"/>
  <c r="R18" i="10"/>
  <c r="T18" i="10" s="1"/>
  <c r="R17" i="10"/>
  <c r="T17" i="10" s="1"/>
  <c r="R16" i="10"/>
  <c r="T16" i="10" s="1"/>
  <c r="R15" i="10"/>
  <c r="T15" i="10" s="1"/>
  <c r="V15" i="10" s="1"/>
  <c r="R14" i="10"/>
  <c r="T14" i="10" s="1"/>
  <c r="V14" i="10" s="1"/>
  <c r="R13" i="10"/>
  <c r="T13" i="10" s="1"/>
  <c r="R12" i="10"/>
  <c r="T12" i="10" s="1"/>
  <c r="R11" i="10"/>
  <c r="T11" i="10" s="1"/>
  <c r="R10" i="10"/>
  <c r="T10" i="10" s="1"/>
  <c r="R9" i="10"/>
  <c r="T9" i="10" s="1"/>
  <c r="R8" i="10"/>
  <c r="T8" i="10" s="1"/>
  <c r="R7" i="10"/>
  <c r="T7" i="10" s="1"/>
  <c r="V7" i="10" s="1"/>
  <c r="R6" i="10"/>
  <c r="T6" i="10" s="1"/>
  <c r="V6" i="10" s="1"/>
  <c r="R5" i="10"/>
  <c r="T5" i="10" s="1"/>
  <c r="V11" i="10" l="1"/>
  <c r="V19" i="10"/>
  <c r="V27" i="10"/>
  <c r="L10" i="11" s="1"/>
  <c r="V10" i="10"/>
  <c r="V18" i="10"/>
  <c r="V26" i="10"/>
  <c r="V35" i="10"/>
  <c r="V43" i="10"/>
  <c r="V51" i="10"/>
  <c r="V59" i="10"/>
  <c r="V67" i="10"/>
  <c r="V75" i="10"/>
  <c r="V83" i="10"/>
  <c r="V91" i="10"/>
  <c r="V99" i="10"/>
  <c r="V30" i="10"/>
  <c r="V34" i="10"/>
  <c r="V38" i="10"/>
  <c r="V42" i="10"/>
  <c r="V46" i="10"/>
  <c r="V50" i="10"/>
  <c r="V54" i="10"/>
  <c r="L15" i="11" s="1"/>
  <c r="V58" i="10"/>
  <c r="V62" i="10"/>
  <c r="V66" i="10"/>
  <c r="V70" i="10"/>
  <c r="V74" i="10"/>
  <c r="V78" i="10"/>
  <c r="V82" i="10"/>
  <c r="V86" i="10"/>
  <c r="V90" i="10"/>
  <c r="V94" i="10"/>
  <c r="V98" i="10"/>
  <c r="V8" i="10"/>
  <c r="V12" i="10"/>
  <c r="V16" i="10"/>
  <c r="L6" i="11" s="1"/>
  <c r="V20" i="10"/>
  <c r="V24" i="10"/>
  <c r="L8" i="11" s="1"/>
  <c r="V32" i="10"/>
  <c r="V36" i="10"/>
  <c r="V40" i="10"/>
  <c r="V44" i="10"/>
  <c r="V48" i="10"/>
  <c r="V52" i="10"/>
  <c r="V56" i="10"/>
  <c r="L16" i="11" s="1"/>
  <c r="V60" i="10"/>
  <c r="L17" i="11" s="1"/>
  <c r="V64" i="10"/>
  <c r="V68" i="10"/>
  <c r="V72" i="10"/>
  <c r="V76" i="10"/>
  <c r="V80" i="10"/>
  <c r="V84" i="10"/>
  <c r="V88" i="10"/>
  <c r="V92" i="10"/>
  <c r="V96" i="10"/>
  <c r="L9" i="11" s="1"/>
  <c r="V5" i="10"/>
  <c r="V9" i="10"/>
  <c r="V13" i="10"/>
  <c r="V17" i="10"/>
  <c r="V21" i="10"/>
  <c r="V25" i="10"/>
  <c r="L18" i="11" s="1"/>
  <c r="V29" i="10"/>
  <c r="V33" i="10"/>
  <c r="V37" i="10"/>
  <c r="V41" i="10"/>
  <c r="V45" i="10"/>
  <c r="V49" i="10"/>
  <c r="V53" i="10"/>
  <c r="V57" i="10"/>
  <c r="V61" i="10"/>
  <c r="V65" i="10"/>
  <c r="V69" i="10"/>
  <c r="V73" i="10"/>
  <c r="V77" i="10"/>
  <c r="L21" i="11" s="1"/>
  <c r="V81" i="10"/>
  <c r="V85" i="10"/>
  <c r="V89" i="10"/>
  <c r="V93" i="10"/>
  <c r="V97" i="10"/>
  <c r="V100" i="10"/>
  <c r="L20" i="11" l="1"/>
  <c r="L19" i="11"/>
  <c r="L12" i="11"/>
  <c r="L5" i="11"/>
  <c r="L11" i="11"/>
  <c r="D211" i="1"/>
  <c r="K6" i="11" s="1"/>
  <c r="M6" i="11" s="1"/>
  <c r="W16" i="13" s="1"/>
  <c r="E211" i="1"/>
  <c r="F211" i="1"/>
  <c r="K8" i="11" s="1"/>
  <c r="M8" i="11" s="1"/>
  <c r="W24" i="13" s="1"/>
  <c r="G211" i="1"/>
  <c r="K9" i="11" s="1"/>
  <c r="M9" i="11" s="1"/>
  <c r="W96" i="13" s="1"/>
  <c r="Y96" i="13" s="1"/>
  <c r="H211" i="1"/>
  <c r="K10" i="11" s="1"/>
  <c r="M10" i="11" s="1"/>
  <c r="W27" i="13" s="1"/>
  <c r="I211" i="1"/>
  <c r="K11" i="11" s="1"/>
  <c r="J211" i="1"/>
  <c r="K211" i="1"/>
  <c r="K13" i="11" s="1"/>
  <c r="M13" i="11" s="1"/>
  <c r="W39" i="13" s="1"/>
  <c r="L211" i="1"/>
  <c r="K14" i="11" s="1"/>
  <c r="M14" i="11" s="1"/>
  <c r="W55" i="13" s="1"/>
  <c r="M211" i="1"/>
  <c r="K15" i="11" s="1"/>
  <c r="M15" i="11" s="1"/>
  <c r="W54" i="13" s="1"/>
  <c r="Y54" i="13" s="1"/>
  <c r="N211" i="1"/>
  <c r="K16" i="11" s="1"/>
  <c r="M16" i="11" s="1"/>
  <c r="W56" i="13" s="1"/>
  <c r="Y56" i="13" s="1"/>
  <c r="O211" i="1"/>
  <c r="K17" i="11" s="1"/>
  <c r="M17" i="11" s="1"/>
  <c r="W60" i="13" s="1"/>
  <c r="P211" i="1"/>
  <c r="K18" i="11" s="1"/>
  <c r="M18" i="11" s="1"/>
  <c r="W25" i="13" s="1"/>
  <c r="Q211" i="1"/>
  <c r="K19" i="11" s="1"/>
  <c r="R211" i="1"/>
  <c r="S211" i="1"/>
  <c r="K21" i="11" s="1"/>
  <c r="M21" i="11" s="1"/>
  <c r="W77" i="13" s="1"/>
  <c r="C211" i="1"/>
  <c r="K5" i="11" l="1"/>
  <c r="M5" i="11" s="1"/>
  <c r="M19" i="11"/>
  <c r="W98" i="13" s="1"/>
  <c r="M11" i="11"/>
  <c r="W37" i="13" s="1"/>
  <c r="C18" i="12"/>
  <c r="K20" i="11"/>
  <c r="M20" i="11" s="1"/>
  <c r="C17" i="12"/>
  <c r="K12" i="11"/>
  <c r="M12" i="11" s="1"/>
  <c r="C16" i="12"/>
  <c r="K7" i="11"/>
  <c r="M7" i="11" s="1"/>
  <c r="W23" i="13" s="1"/>
  <c r="C15" i="12"/>
  <c r="W97" i="13" l="1"/>
  <c r="W32" i="13"/>
  <c r="Y32" i="13" s="1"/>
  <c r="W43" i="13"/>
  <c r="Y43" i="13" s="1"/>
  <c r="W44" i="13"/>
  <c r="Y44" i="13" s="1"/>
  <c r="W45" i="13"/>
  <c r="W41" i="13"/>
  <c r="D16" i="12"/>
  <c r="G16" i="12"/>
  <c r="D17" i="12"/>
  <c r="G17" i="12"/>
  <c r="G18" i="12"/>
  <c r="D18" i="12"/>
  <c r="W100" i="13"/>
  <c r="W99" i="13"/>
  <c r="W6" i="13"/>
  <c r="W10" i="13"/>
  <c r="W14" i="13"/>
  <c r="W18" i="13"/>
  <c r="W22" i="13"/>
  <c r="W26" i="13"/>
  <c r="W30" i="13"/>
  <c r="W34" i="13"/>
  <c r="W38" i="13"/>
  <c r="W42" i="13"/>
  <c r="W46" i="13"/>
  <c r="W50" i="13"/>
  <c r="W7" i="13"/>
  <c r="W11" i="13"/>
  <c r="W15" i="13"/>
  <c r="W19" i="13"/>
  <c r="W31" i="13"/>
  <c r="W35" i="13"/>
  <c r="W47" i="13"/>
  <c r="W51" i="13"/>
  <c r="W12" i="13"/>
  <c r="W20" i="13"/>
  <c r="Y20" i="13" s="1"/>
  <c r="W28" i="13"/>
  <c r="W36" i="13"/>
  <c r="W52" i="13"/>
  <c r="W64" i="13"/>
  <c r="W68" i="13"/>
  <c r="W72" i="13"/>
  <c r="W76" i="13"/>
  <c r="W80" i="13"/>
  <c r="W84" i="13"/>
  <c r="W88" i="13"/>
  <c r="W92" i="13"/>
  <c r="W73" i="13"/>
  <c r="W85" i="13"/>
  <c r="W89" i="13"/>
  <c r="W5" i="13"/>
  <c r="W59" i="13"/>
  <c r="W79" i="13"/>
  <c r="W87" i="13"/>
  <c r="W95" i="13"/>
  <c r="W13" i="13"/>
  <c r="W21" i="13"/>
  <c r="W29" i="13"/>
  <c r="W53" i="13"/>
  <c r="W57" i="13"/>
  <c r="W61" i="13"/>
  <c r="W65" i="13"/>
  <c r="W69" i="13"/>
  <c r="W81" i="13"/>
  <c r="W93" i="13"/>
  <c r="W67" i="13"/>
  <c r="W8" i="13"/>
  <c r="W40" i="13"/>
  <c r="W48" i="13"/>
  <c r="W58" i="13"/>
  <c r="W62" i="13"/>
  <c r="W66" i="13"/>
  <c r="W70" i="13"/>
  <c r="W74" i="13"/>
  <c r="W78" i="13"/>
  <c r="W82" i="13"/>
  <c r="W86" i="13"/>
  <c r="W90" i="13"/>
  <c r="W94" i="13"/>
  <c r="W9" i="13"/>
  <c r="W17" i="13"/>
  <c r="W33" i="13"/>
  <c r="W49" i="13"/>
  <c r="W63" i="13"/>
  <c r="W71" i="13"/>
  <c r="W75" i="13"/>
  <c r="W83" i="13"/>
  <c r="W91" i="13"/>
  <c r="D15" i="12"/>
  <c r="G15" i="12"/>
  <c r="Y22" i="13" l="1"/>
  <c r="Z22" i="13"/>
  <c r="Z8" i="13"/>
  <c r="Z12" i="13"/>
  <c r="Z20" i="13"/>
  <c r="Z28" i="13"/>
  <c r="Y36" i="13"/>
  <c r="Y40" i="13"/>
  <c r="Z48" i="13"/>
  <c r="Z52" i="13"/>
  <c r="Z64" i="13"/>
  <c r="Y9" i="13"/>
  <c r="Z13" i="13"/>
  <c r="Z17" i="13"/>
  <c r="Z21" i="13"/>
  <c r="Y29" i="13"/>
  <c r="Y33" i="13"/>
  <c r="Z49" i="13"/>
  <c r="Z53" i="13"/>
  <c r="Z57" i="13"/>
  <c r="Z61" i="13"/>
  <c r="Y65" i="13"/>
  <c r="Y69" i="13"/>
  <c r="Y73" i="13"/>
  <c r="Z81" i="13"/>
  <c r="Y85" i="13"/>
  <c r="Z89" i="13"/>
  <c r="Z93" i="13"/>
  <c r="Y6" i="13"/>
  <c r="Z10" i="13"/>
  <c r="Y14" i="13"/>
  <c r="Z18" i="13"/>
  <c r="Z26" i="13"/>
  <c r="Y30" i="13"/>
  <c r="Z34" i="13"/>
  <c r="Y38" i="13"/>
  <c r="Z42" i="13"/>
  <c r="Y46" i="13"/>
  <c r="Y50" i="13"/>
  <c r="Z58" i="13"/>
  <c r="Z62" i="13"/>
  <c r="Y66" i="13"/>
  <c r="Y70" i="13"/>
  <c r="Z74" i="13"/>
  <c r="Z78" i="13"/>
  <c r="Z82" i="13"/>
  <c r="Z86" i="13"/>
  <c r="Y90" i="13"/>
  <c r="Z94" i="13"/>
  <c r="Z7" i="13"/>
  <c r="Y11" i="13"/>
  <c r="Z15" i="13"/>
  <c r="Z19" i="13"/>
  <c r="Z31" i="13"/>
  <c r="Z35" i="13"/>
  <c r="Z47" i="13"/>
  <c r="Z51" i="13"/>
  <c r="Z59" i="13"/>
  <c r="Y63" i="13"/>
  <c r="Z67" i="13"/>
  <c r="Y71" i="13"/>
  <c r="Z75" i="13"/>
  <c r="Z79" i="13"/>
  <c r="Z83" i="13"/>
  <c r="Y87" i="13"/>
  <c r="Z91" i="13"/>
  <c r="Z95" i="13"/>
  <c r="Z68" i="13"/>
  <c r="Z84" i="13"/>
  <c r="Z72" i="13"/>
  <c r="Z88" i="13"/>
  <c r="Y5" i="13"/>
  <c r="Y76" i="13"/>
  <c r="Y92" i="13"/>
  <c r="Z80" i="13"/>
  <c r="Z44" i="13"/>
  <c r="Z41" i="13"/>
  <c r="Z45" i="13"/>
  <c r="Z43" i="13"/>
  <c r="Z99" i="13"/>
  <c r="Z100" i="13"/>
  <c r="Y93" i="13" l="1"/>
  <c r="Y89" i="13"/>
  <c r="Y64" i="13"/>
  <c r="Y26" i="13"/>
  <c r="Z66" i="13"/>
  <c r="Y51" i="13"/>
  <c r="Z30" i="13"/>
  <c r="Y94" i="13"/>
  <c r="Z92" i="13"/>
  <c r="Y12" i="13"/>
  <c r="Z76" i="13"/>
  <c r="Y53" i="13"/>
  <c r="Y62" i="13"/>
  <c r="Z14" i="13"/>
  <c r="Z70" i="13"/>
  <c r="Z87" i="13"/>
  <c r="Z36" i="13"/>
  <c r="Y31" i="13"/>
  <c r="Z9" i="13"/>
  <c r="Y18" i="13"/>
  <c r="Z29" i="13"/>
  <c r="Z69" i="13"/>
  <c r="Z40" i="13"/>
  <c r="Y82" i="13"/>
  <c r="Z46" i="13"/>
  <c r="Z90" i="13"/>
  <c r="Y84" i="13"/>
  <c r="Y21" i="13"/>
  <c r="Z73" i="13"/>
  <c r="Z50" i="13"/>
  <c r="Z11" i="13"/>
  <c r="Y57" i="13"/>
  <c r="Y45" i="13"/>
  <c r="Y7" i="13"/>
  <c r="Y88" i="13"/>
  <c r="Z63" i="13"/>
  <c r="Y34" i="13"/>
  <c r="Y72" i="13"/>
  <c r="Y52" i="13"/>
  <c r="Y17" i="13"/>
  <c r="Y8" i="13"/>
  <c r="Y78" i="13"/>
  <c r="Y49" i="13"/>
  <c r="Y10" i="13"/>
  <c r="Y42" i="13"/>
  <c r="Z65" i="13"/>
  <c r="Y28" i="13"/>
  <c r="Z85" i="13"/>
  <c r="Z71" i="13"/>
  <c r="Y19" i="13"/>
  <c r="Y91" i="13"/>
  <c r="Y75" i="13"/>
  <c r="Z38" i="13"/>
  <c r="Y95" i="13"/>
  <c r="Y35" i="13"/>
  <c r="Y80" i="13"/>
  <c r="Y79" i="13"/>
  <c r="Y86" i="13"/>
  <c r="Z33" i="13"/>
  <c r="Z6" i="13"/>
  <c r="Z5" i="13"/>
  <c r="Y41" i="13"/>
  <c r="C5" i="14" s="1"/>
  <c r="Y59" i="13"/>
  <c r="Y74" i="13"/>
  <c r="Y68" i="13"/>
  <c r="Y58" i="13"/>
  <c r="Y47" i="13"/>
  <c r="Z77" i="13"/>
  <c r="Y77" i="13"/>
  <c r="C9" i="14" s="1"/>
  <c r="Z37" i="13"/>
  <c r="Y37" i="13"/>
  <c r="Y83" i="13"/>
  <c r="Z96" i="13"/>
  <c r="Z98" i="13"/>
  <c r="Y98" i="13"/>
  <c r="Z25" i="13"/>
  <c r="Y25" i="13"/>
  <c r="Z24" i="13"/>
  <c r="Y24" i="13"/>
  <c r="Y67" i="13"/>
  <c r="Z16" i="13"/>
  <c r="Y16" i="13"/>
  <c r="Z23" i="13"/>
  <c r="Y23" i="13"/>
  <c r="Z55" i="13"/>
  <c r="Y55" i="13"/>
  <c r="Z54" i="13"/>
  <c r="Z60" i="13"/>
  <c r="Y60" i="13"/>
  <c r="Y13" i="13"/>
  <c r="Y81" i="13"/>
  <c r="Y99" i="13"/>
  <c r="Y100" i="13"/>
  <c r="Y15" i="13"/>
  <c r="Y61" i="13"/>
  <c r="Y48" i="13"/>
  <c r="Z32" i="13"/>
  <c r="Z27" i="13"/>
  <c r="Y27" i="13"/>
  <c r="Y97" i="13"/>
  <c r="Z97" i="13"/>
  <c r="Z56" i="13"/>
  <c r="Y39" i="13"/>
  <c r="Z39" i="13"/>
  <c r="C4" i="14" l="1"/>
  <c r="C8" i="14"/>
  <c r="C6" i="14"/>
  <c r="C7" i="14"/>
  <c r="C10" i="14" l="1"/>
  <c r="D4" i="14" s="1"/>
  <c r="D10" i="14" l="1"/>
  <c r="D7" i="14"/>
  <c r="D8" i="14"/>
  <c r="D9" i="14"/>
  <c r="D5" i="14"/>
  <c r="D6" i="14"/>
</calcChain>
</file>

<file path=xl/sharedStrings.xml><?xml version="1.0" encoding="utf-8"?>
<sst xmlns="http://schemas.openxmlformats.org/spreadsheetml/2006/main" count="4128" uniqueCount="561">
  <si>
    <t>N_PTDA</t>
  </si>
  <si>
    <t>1131  sueldos base al personal permanente.</t>
  </si>
  <si>
    <t>1132  sueldos al personal a lista de raya base.</t>
  </si>
  <si>
    <t>1211  honorarios asimilables a salarios.</t>
  </si>
  <si>
    <t>1221  sueldos base al personal eventual.</t>
  </si>
  <si>
    <t>1231  retribuciones por servicios de carácter social.</t>
  </si>
  <si>
    <t>1311  prima quinquenal por años de servicios efectivos prestados.</t>
  </si>
  <si>
    <t>1321  prima de vacaciones.</t>
  </si>
  <si>
    <t>1322  prima dominical.</t>
  </si>
  <si>
    <t>1323  gratificación de fin de año.</t>
  </si>
  <si>
    <t>1331  horas extraordinarias.</t>
  </si>
  <si>
    <t>1332  guardias.</t>
  </si>
  <si>
    <t>1341  compensaciones.</t>
  </si>
  <si>
    <t>1342  compensaciones por servicios eventuales.</t>
  </si>
  <si>
    <t>1343  compensaciones adicionales y provisionales por servicios especiales.</t>
  </si>
  <si>
    <t>1411  aportaciones a instituciones de seguridad social.</t>
  </si>
  <si>
    <t>1421  aportaciones a fondos de vivienda.</t>
  </si>
  <si>
    <t>1431  aportaciones al sistema para el retiro o a la administradora de fondos para el retiro y ahorro solidario.</t>
  </si>
  <si>
    <t>1441  primas por seguro de vida del personal civil.</t>
  </si>
  <si>
    <t>1443  primas por seguro de retiro del personal al servicio de las unidades responsables del gasto del distrito federal.</t>
  </si>
  <si>
    <t>1511  cuotas para el fondo de ahorro y fondo de trabajo.</t>
  </si>
  <si>
    <t>1521  liquidaciones por indemnizaciones y por sueldos y salarios caídos.</t>
  </si>
  <si>
    <t>1531  prestaciones y haberes de retiro.</t>
  </si>
  <si>
    <t>1541  vales.</t>
  </si>
  <si>
    <t>1542  apoyo económico por defunción de familiares directos.</t>
  </si>
  <si>
    <t>1543  estancias de desarrollo infantil.</t>
  </si>
  <si>
    <t>1544  asignaciones para requerimiento de cargos de servidores públicos de nivel técnico operativo, de confianza y personal de la rama medica</t>
  </si>
  <si>
    <t>1545  asignaciones para prestaciones a personal sindicalizado y no sindicalizado.</t>
  </si>
  <si>
    <t>1546  otras prestaciones contractuales</t>
  </si>
  <si>
    <t>1547  asignaciones conmemorativas</t>
  </si>
  <si>
    <t>1548  asignaciones para pago de antigüedad.</t>
  </si>
  <si>
    <t>1549  apoyos colectivos.</t>
  </si>
  <si>
    <t>1551  apoyos a la capacitación de los servidores públicos.</t>
  </si>
  <si>
    <t>1591  asignaciones para requerimiento de cargos de servidores públicos superiores y de mandos medios así como de líderes coordinadores y enlaces.</t>
  </si>
  <si>
    <t>1593  becas a hijos de trabajadores</t>
  </si>
  <si>
    <t>1594  becas de licenciatura</t>
  </si>
  <si>
    <t>1599  otras prestaciones sociales y económicas.</t>
  </si>
  <si>
    <t>1711  estimulos por productividad, eficiencia y calidad en el desempeño</t>
  </si>
  <si>
    <t>1712  premio de puntualidad.</t>
  </si>
  <si>
    <t>1713  premio de antigüedad.</t>
  </si>
  <si>
    <t>1714  premio de asistencia</t>
  </si>
  <si>
    <t>1719  otros estímulos</t>
  </si>
  <si>
    <t>2111  materiales, útiles y eqs menores de oficina.</t>
  </si>
  <si>
    <t>2121  materiales y útiles de impresión y reproducción.</t>
  </si>
  <si>
    <t>2131  material estadístico y geográfico.</t>
  </si>
  <si>
    <t>2141  materiales, útiles y eqs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</si>
  <si>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</si>
  <si>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</si>
  <si>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</si>
  <si>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</si>
  <si>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alimenticios y bebidas para personas.</t>
  </si>
  <si>
    <t>2221  alimenticios para animales.</t>
  </si>
  <si>
    <t>2231  utensilios para el servicio de alimentación.</t>
  </si>
  <si>
    <t>2311  alimenticios, agropecuarios y forestales adquiridos como materia prima.</t>
  </si>
  <si>
    <t>2321  insumos textiles adquiridos como materia prima.</t>
  </si>
  <si>
    <t>2331  productos de papel, cartón e impresos adquiridos como materia prima.</t>
  </si>
  <si>
    <t>2341  comb, lub, aditivos, carbón y sus derivados adquiridos como materia prima.</t>
  </si>
  <si>
    <t>2351  productos quím farmacéut/lab adquiridos como materia prima.</t>
  </si>
  <si>
    <t>2361  productos metálicos y a base de minerales no metálicos adquiridos como materia prima.</t>
  </si>
  <si>
    <t>2371  productos de cuero, piel, plástico y hule adquiridos como materia prima.</t>
  </si>
  <si>
    <t>2391  otros adquiridos como materia prima.</t>
  </si>
  <si>
    <t>2411  mezcla asfáltica.</t>
  </si>
  <si>
    <t>2419  otros minerales no metálicos.</t>
  </si>
  <si>
    <t>2421  cemento y de concreto.</t>
  </si>
  <si>
    <t>2431  cal, yeso y de yeso.</t>
  </si>
  <si>
    <t>2441  madera y de madera.</t>
  </si>
  <si>
    <t>2451  vidrio y de vidrio.</t>
  </si>
  <si>
    <t>2461  material eléctrico y electrónico.</t>
  </si>
  <si>
    <t>2471  articulos metálicos para la construcción.</t>
  </si>
  <si>
    <t>2481  materiales complementarios.</t>
  </si>
  <si>
    <t>2491  otros materiales y art de construcción y reparación.</t>
  </si>
  <si>
    <t>2511  productos químicos básicos.</t>
  </si>
  <si>
    <t>2521  fertilizantes, pesticidas y otros agroquímicos.</t>
  </si>
  <si>
    <t>2531  medicinas y farmacéuticos.</t>
  </si>
  <si>
    <t>2541  materiales, acces y suministros médicos.</t>
  </si>
  <si>
    <t>2551  materiales, acces y suministros de laboratorio.</t>
  </si>
  <si>
    <t>2561  fibras sintéticas, hules, plásticos y derivados.</t>
  </si>
  <si>
    <t>2591  otros químicos.</t>
  </si>
  <si>
    <t>2611  combustibles, lubricantes y aditivos.</t>
  </si>
  <si>
    <t>2711  vestuario y uniformes.</t>
  </si>
  <si>
    <t>2721  prendas de seguridad y protección personal.</t>
  </si>
  <si>
    <t>2731  articulos deportivos.</t>
  </si>
  <si>
    <t>2741  productos textiles.</t>
  </si>
  <si>
    <t>2751  blancos y otros textiles, excepto prendas de vestir.</t>
  </si>
  <si>
    <t>2911  herramientas menores.</t>
  </si>
  <si>
    <t>2921  ref y acces menores de edif.</t>
  </si>
  <si>
    <t>2931  ref y acces menores de mob y eq de admón, educacional y recreativo.</t>
  </si>
  <si>
    <t>2941  ref y acces menores de eq de cómputo y tecnologías de la información.</t>
  </si>
  <si>
    <t>2951  ref y acces menores de eq e instrumental médico y de laboratorio.</t>
  </si>
  <si>
    <t>2961  ref y acces menores de eq de transporte.</t>
  </si>
  <si>
    <t>2971  ref y acces menores de eq de defensa y seguridad.</t>
  </si>
  <si>
    <t>2981  ref y acces menores de maquinaria y otros eqs.</t>
  </si>
  <si>
    <t>2991  ref y acces menores otros bienes muebles</t>
  </si>
  <si>
    <t>3111  contratación e instalación de energía eléctrica.</t>
  </si>
  <si>
    <t>3112  servicio de energía eléctrica.</t>
  </si>
  <si>
    <t>3121  gas.</t>
  </si>
  <si>
    <t>3131  agua potable.</t>
  </si>
  <si>
    <t>3132  agua tratada.</t>
  </si>
  <si>
    <t>3141  telefonía tradicional.</t>
  </si>
  <si>
    <t>3161  servicios de telecomunicaciones y satélites.</t>
  </si>
  <si>
    <t>3171  servicios de acceso de internet, redes y procesamiento de información.</t>
  </si>
  <si>
    <t>3191  servicios integrales y otros servicios.</t>
  </si>
  <si>
    <t>3211  arrendamiento de terrenos.</t>
  </si>
  <si>
    <t>3221  arrendamiento de edif.</t>
  </si>
  <si>
    <t>3231  arrendamiento de mob y eq de admón, educacional y recreativo.</t>
  </si>
  <si>
    <t>3251  arrendamiento de eq de transporte para la ejecución de programas de seguridad pública y atención de desastres naturales.</t>
  </si>
  <si>
    <t>3252  arrendamiento de eq de transporte destinado a servicios públicos y la operación de programas públicos.</t>
  </si>
  <si>
    <t>3253  arrendamiento de eq de transporte destinado a servidores públicos y servicios administrativos.</t>
  </si>
  <si>
    <t>3261  arrendamiento de maquinaria, otros eqs y herramientas.</t>
  </si>
  <si>
    <t>3271  arrendamiento de activos intangibles.</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</si>
  <si>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</si>
  <si>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</si>
  <si>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</si>
  <si>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</si>
  <si>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3341  servicios de capacitación.</t>
  </si>
  <si>
    <t>3351  servicios de investigación científica y desarrollo.</t>
  </si>
  <si>
    <t>3361  servicios de apoyo administrativo y fotocopiado</t>
  </si>
  <si>
    <t>3362  servicios de impresión</t>
  </si>
  <si>
    <t>3371  servicios de protección y seguridad.</t>
  </si>
  <si>
    <t>3381  servicios de vigilancia.</t>
  </si>
  <si>
    <t>3391  servicios profesionales, científicos, técnicos integrales y otros</t>
  </si>
  <si>
    <t>3411  servicios financieros y bancarios.</t>
  </si>
  <si>
    <t>3432  gastos de ensobretado y traslado de nómina.</t>
  </si>
  <si>
    <t>3439  otros servicios de recaudación, traslado y custodia de valores.</t>
  </si>
  <si>
    <t>3441  seguros de responsabilidad patrimonial y fianzas.</t>
  </si>
  <si>
    <t>3451  seguro de bienes patrimoniales.</t>
  </si>
  <si>
    <t>3461  almacenaje, envase y embalaje.</t>
  </si>
  <si>
    <t>3471  fletes y maniobras.</t>
  </si>
  <si>
    <t>3511  conservación y mantenimiento menor de inmuebles.</t>
  </si>
  <si>
    <t>3521  instalación, reparación y mantenimiento de mob y eq de admón, educacional y recreativo.</t>
  </si>
  <si>
    <t>3531  instalación, reparación y mantenimiento de eq de cómputo y tecnologías de la información.</t>
  </si>
  <si>
    <t>3541  instalación, reparación y mantenimiento de eq e instrumental médico y de laboratorio.</t>
  </si>
  <si>
    <t>3551  reparación, mantenimiento y conservación de eq de transporte para la ejecución de programas de seguridad pública y atención de desastres naturales.</t>
  </si>
  <si>
    <t>3552  reparación, mantenimiento y conservación de eq de transporte destinados a servicios públicos y operación de programas públicos.</t>
  </si>
  <si>
    <t>3553  reparación, mantenimiento y conservación de eq de transporte destinados a servidores públicos y servicios administrativos.</t>
  </si>
  <si>
    <t>3571  instalación, reparación y mantenimiento de maquinaria, otros eqs y herramienta.</t>
  </si>
  <si>
    <t>3581  servicios de limpieza y manejo de desechos.</t>
  </si>
  <si>
    <t>3591  servicios de jardinería y fumigación.</t>
  </si>
  <si>
    <t>3611  difusión por radio, televisión y otros medios de mensajes sobre programas y actividades gubernamentales.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</si>
  <si>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</si>
  <si>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</si>
  <si>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</si>
  <si>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</si>
  <si>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</si>
  <si>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 nacionales</t>
  </si>
  <si>
    <t>3722  pasajes terrestres al interior del distrito federal.</t>
  </si>
  <si>
    <t>3751  viáticos en el país.</t>
  </si>
  <si>
    <t>3791  otros servicios de traslado y hospedaje.</t>
  </si>
  <si>
    <t>3811  gastos de ceremonial.</t>
  </si>
  <si>
    <t>3821  espectáculos culturales.</t>
  </si>
  <si>
    <t>3822  gastos de orden social.</t>
  </si>
  <si>
    <t>3831  congresos y convenciones.</t>
  </si>
  <si>
    <t>3841  exposiciones.</t>
  </si>
  <si>
    <t>3911  servicios funerarios y de cementerio a los familiares de los civiles y pensionistas directos.</t>
  </si>
  <si>
    <t>3921  impuestos y derechos.</t>
  </si>
  <si>
    <t>3941  sentencias y resoluciones por autoridad competente.</t>
  </si>
  <si>
    <t>3951  penas, multas, acces y actualizaciones.</t>
  </si>
  <si>
    <t>3969  otros gastos por responsabilidades.</t>
  </si>
  <si>
    <t>3981  impuesto sobre nóminas</t>
  </si>
  <si>
    <t>3982  otros impuestos derivados de una relación laboral</t>
  </si>
  <si>
    <t>3991  servicios para la promoción deportiva.</t>
  </si>
  <si>
    <t>3992  servicios para la promoción y difusión de sitios turísticos, culturales, recreativos y deportivos del distrito federal.</t>
  </si>
  <si>
    <t>3993  subrogaciones.</t>
  </si>
  <si>
    <t>4411  premios.</t>
  </si>
  <si>
    <t>4412  ayudas sociales a personas u hogares de escasos recursos.</t>
  </si>
  <si>
    <t>4419  otras ayudas sociales a personas.</t>
  </si>
  <si>
    <t>4421  becas y otras ayudas para programas de capacitación.</t>
  </si>
  <si>
    <t>4451  ayudas sociales a instituciones sin fines de lucro.</t>
  </si>
  <si>
    <t>4481  ayudas por desastres naturales y otros siniestros.</t>
  </si>
  <si>
    <t>5111  muebles de oficina y estantería.</t>
  </si>
  <si>
    <t>5121  muebles, excepto de oficina y estantería.</t>
  </si>
  <si>
    <t>5131  bienes artísticos, culturales y científicos.</t>
  </si>
  <si>
    <t>5151  equipo de cómputo y de tecnologías de la información.</t>
  </si>
  <si>
    <t>5191  otros mobs y eqs de admón.</t>
  </si>
  <si>
    <t>5211  equipos y aparatos audiovisuales.</t>
  </si>
  <si>
    <t>5221  aparatos deportivos.</t>
  </si>
  <si>
    <t>5231  cámaras fotográficas y de video.</t>
  </si>
  <si>
    <t>5291  otro mob y eq educacional y recreativo.</t>
  </si>
  <si>
    <t>5311  equipo médico y de laboratorio.</t>
  </si>
  <si>
    <t>5321  instrumental médico y de laboratorio.</t>
  </si>
  <si>
    <t>5411  vehículos y equipo terrestre para la ejecución de programas de seguridad pública y atención de desastres naturales.</t>
  </si>
  <si>
    <t>5412  vehículos y equipo terrestre destinados a servicios públicos y la operación de programas públicos.</t>
  </si>
  <si>
    <t>5413  vehículos y equipo terrestre destinados a servidores públicos y servicios administrativos.</t>
  </si>
  <si>
    <t>5421  carrocerías y remolques para la ejecución de programas de seguridad pública y atención de desastres naturales.</t>
  </si>
  <si>
    <t>5422  carrocerías y remolques destinados a servicios públicos y la operación de programas públicos.</t>
  </si>
  <si>
    <t>5431  equipo aeroespacial</t>
  </si>
  <si>
    <t>5451  embarcaciones.</t>
  </si>
  <si>
    <t>5491  otros eqs de transporte.</t>
  </si>
  <si>
    <t>5611  maquinaria y eq agropecuario.</t>
  </si>
  <si>
    <t>5621  maquinaria y eq industrial.</t>
  </si>
  <si>
    <t>5631  maquinaria y eq de construcción.</t>
  </si>
  <si>
    <t>5641  sistemas de aire acondicionado, calefacción y de refrigeración industrial y comercial.</t>
  </si>
  <si>
    <t>5651  equipo de comunicación y telecomunicación.</t>
  </si>
  <si>
    <t>5661  equipos de generación eléctrica, aparatos y acces eléctricos.</t>
  </si>
  <si>
    <t>5671  herramientas y máquinas–herramienta.</t>
  </si>
  <si>
    <t>5691  otros eqs.</t>
  </si>
  <si>
    <t>5811  adquisición de terrenos.</t>
  </si>
  <si>
    <t>5812  adjudicaciones, expropiaciones e indemnizaciones de terrenos.</t>
  </si>
  <si>
    <t>5911  software.</t>
  </si>
  <si>
    <t>5971  licencias informáticas e intelectuales.</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</si>
  <si>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</si>
  <si>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</si>
  <si>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</si>
  <si>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</si>
  <si>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</si>
  <si>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6191  trabajos de acabados en edificaciones y otros trabajos especializados.</t>
  </si>
  <si>
    <t>Total general</t>
  </si>
  <si>
    <t>ORIGINAL</t>
  </si>
  <si>
    <t>1611  previsiones de carácter laboral, económica y de seguridad social.</t>
  </si>
  <si>
    <t>2621  carbón y sus derivados.</t>
  </si>
  <si>
    <t>Administración y gobierno</t>
  </si>
  <si>
    <t>Servicios públicos e infraestructura urbana</t>
  </si>
  <si>
    <t>Programas sociales</t>
  </si>
  <si>
    <t>Protección al medio ambiente</t>
  </si>
  <si>
    <t>Unidad de Género</t>
  </si>
  <si>
    <t>Alumbrado público</t>
  </si>
  <si>
    <t>Limpia</t>
  </si>
  <si>
    <t>Jardinería, poda de árboles</t>
  </si>
  <si>
    <t>Pavimentación</t>
  </si>
  <si>
    <t>Accesibilidad y diseño universal</t>
  </si>
  <si>
    <t>Programas sociales (desarrollo económico)</t>
  </si>
  <si>
    <t>Pasos peatonales</t>
  </si>
  <si>
    <t>Rehabilitar y mantener escuelas, así como construir, bibliotecas, museos y demás centros de servicio social, cultural y deportivo a su cargo</t>
  </si>
  <si>
    <t xml:space="preserve">Administrar los centros sociales, instalaciones recreativas, de capacitación para el trabajo y centros deportivos, cuya administración no corresponda a otro orden de gobierno; </t>
  </si>
  <si>
    <t>Obras de regeneración de barrios</t>
  </si>
  <si>
    <t>Recolección de basura</t>
  </si>
  <si>
    <t>Espacio público (parques y plazas)</t>
  </si>
  <si>
    <t>Áreas verdes</t>
  </si>
  <si>
    <t>Suelo de conservación</t>
  </si>
  <si>
    <t>Población</t>
  </si>
  <si>
    <t>Población de mujeres ocupadas</t>
  </si>
  <si>
    <t>Metros lineales de banqueta</t>
  </si>
  <si>
    <t>Superficie de banqueta y arroyos vehiculares secundarios y locales</t>
  </si>
  <si>
    <t>Superficie de parques</t>
  </si>
  <si>
    <t>Superficie de arroyos vehiculares secundarios y locales</t>
  </si>
  <si>
    <t>Rampas</t>
  </si>
  <si>
    <t>Población pobreza</t>
  </si>
  <si>
    <t>Desempleo</t>
  </si>
  <si>
    <t>Número de aulas en escuelas, bibliotecas, museos y demás centros</t>
  </si>
  <si>
    <t>Número de  centros deportivos, centros sociales, instalaciones recreativas y de capacitación para el trabajo</t>
  </si>
  <si>
    <t>Número de barrios y su superficie</t>
  </si>
  <si>
    <t>Superficie de áreas verdes</t>
  </si>
  <si>
    <t>Superficie de suelo de conservación</t>
  </si>
  <si>
    <t>Superficie urbana</t>
  </si>
  <si>
    <t>Superficie Área verde alcaldía</t>
  </si>
  <si>
    <t>Población pobreza (coneval)</t>
  </si>
  <si>
    <t>Codigo Integrado</t>
  </si>
  <si>
    <t>Cod. Actuación</t>
  </si>
  <si>
    <t>Cod. Materia</t>
  </si>
  <si>
    <t>Cod. Facultades</t>
  </si>
  <si>
    <t>Cod. Sub facultades</t>
  </si>
  <si>
    <t>Actuación</t>
  </si>
  <si>
    <t>Materia</t>
  </si>
  <si>
    <t>Facultades</t>
  </si>
  <si>
    <t>Resumen descripción facultad</t>
  </si>
  <si>
    <t>Variable dimensional</t>
  </si>
  <si>
    <t>Unidades</t>
  </si>
  <si>
    <t>Variable representativa</t>
  </si>
  <si>
    <t>Afectado por población flotante</t>
  </si>
  <si>
    <t>101010</t>
  </si>
  <si>
    <t>01</t>
  </si>
  <si>
    <t>De manera exclusiva</t>
  </si>
  <si>
    <t>Gobierno y régimen interior</t>
  </si>
  <si>
    <t>Dirigir la administración pública de la alcaldía;</t>
  </si>
  <si>
    <t>101020</t>
  </si>
  <si>
    <t>02</t>
  </si>
  <si>
    <t xml:space="preserve">Someter a la aprobación del concejo, propuestas de disposiciones generales con el carácter de bando, únicamente sobre materias que sean de su competencia exclusiva; </t>
  </si>
  <si>
    <t>101030</t>
  </si>
  <si>
    <t>03</t>
  </si>
  <si>
    <t xml:space="preserve">Velar por el cumplimiento de las leyes, reglamentos, decretos, acuerdos, circulares y demás disposiciones jurídicas y administrativas, e imponer las sanciones que corresponda, excepto las de carácter fiscal; </t>
  </si>
  <si>
    <t>101040</t>
  </si>
  <si>
    <t>04</t>
  </si>
  <si>
    <t xml:space="preserve">Presentar iniciativas ante el Congreso de la Ciudad de México; </t>
  </si>
  <si>
    <t>101050</t>
  </si>
  <si>
    <t>05</t>
  </si>
  <si>
    <t xml:space="preserve">Formular el proyecto de presupuesto de la demarcación territorial y someterlo a la aprobación del concejo; </t>
  </si>
  <si>
    <t>101060</t>
  </si>
  <si>
    <t>06</t>
  </si>
  <si>
    <t xml:space="preserve">Participar en todas las sesiones del concejo, con voz y voto con excepción de aquellas que establezca la ley de la materia; </t>
  </si>
  <si>
    <t>101070</t>
  </si>
  <si>
    <t>07</t>
  </si>
  <si>
    <t xml:space="preserve">Proponer, formular y ejecutar los mecanismos de simplificación administrativa, gobierno electrónico y políticas de datos abiertos que permitan atender de manera efectiva las demandas de la ciudadanía; </t>
  </si>
  <si>
    <t>101080</t>
  </si>
  <si>
    <t>08</t>
  </si>
  <si>
    <t xml:space="preserve">Establecer la estructura organizacional de la alcaldía, conforme a las disposiciones aplicables; </t>
  </si>
  <si>
    <t>101090</t>
  </si>
  <si>
    <t>09</t>
  </si>
  <si>
    <t xml:space="preserve">Expedir un certificado de residencia de la demarcación para aquellos que cumplan con los requisitos señalados por el artículo 22 de esta Constitución; </t>
  </si>
  <si>
    <t>101100</t>
  </si>
  <si>
    <t>10</t>
  </si>
  <si>
    <t xml:space="preserve">Planear, programar, organizar, dirigir, controlar y evaluar el funcionamiento de las unidades administrativas adscritas a ellas; </t>
  </si>
  <si>
    <t>101110</t>
  </si>
  <si>
    <t>11</t>
  </si>
  <si>
    <t xml:space="preserve">Administrar con autonomía los recursos materiales y los bienes muebles e inmuebles de la Ciudad de México asignados a la alcaldía, sujetándose a los mecanismos de rendición de cuentas establecidos en esta Constitución; </t>
  </si>
  <si>
    <t>101120</t>
  </si>
  <si>
    <t>12</t>
  </si>
  <si>
    <t>Establecer la Unidad de Género como parte de la estructura de la alcaldía;</t>
  </si>
  <si>
    <t>101130</t>
  </si>
  <si>
    <t>13</t>
  </si>
  <si>
    <t xml:space="preserve">Designar a las personas servidoras públicas de la alcaldía, sujetándose a las disposiciones del servicio profesional de carrera. En todo caso, los funcionarios de confianza, mandos medios y superiores, serán designados y removidos libremente por el alcalde o alcaldesa; </t>
  </si>
  <si>
    <t>101140</t>
  </si>
  <si>
    <t>14</t>
  </si>
  <si>
    <t xml:space="preserve">Verificar que, de manera progresiva, la asignación de cargos correspondientes a la administración pública de la alcaldía, responda a criterios de igualdad de género; </t>
  </si>
  <si>
    <t>101150</t>
  </si>
  <si>
    <t>15</t>
  </si>
  <si>
    <t xml:space="preserve">Legalizar las firmas de sus subalternos, y certificar y expedir copias y constancias de los documentos que obren en los archivos de la demarcación territorial; </t>
  </si>
  <si>
    <t>102010</t>
  </si>
  <si>
    <t>Obra pública, desarrollo urbano y servicios públicos</t>
  </si>
  <si>
    <t xml:space="preserve">Supervisar y revocar permisos sobre aquellos bienes otorgados a su cargo con esas facultades; </t>
  </si>
  <si>
    <t>102020</t>
  </si>
  <si>
    <t xml:space="preserve">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t>
  </si>
  <si>
    <t>102030</t>
  </si>
  <si>
    <t xml:space="preserve">Otorgar licencias de fusión, subdivisión, relotificación, de conjunto y de condominios; así como autorizar los números oficiales y alineamientos, con apego a la normatividad correspondiente; </t>
  </si>
  <si>
    <t>102041</t>
  </si>
  <si>
    <t xml:space="preserve">Prestar los siguientes servicios públicos: alumbrado público en las vialidades; limpia y recolección de basura; poda de árboles; regulación de mercados; y pavimentación, de conformidad con la normatividad aplicable; </t>
  </si>
  <si>
    <t>202042</t>
  </si>
  <si>
    <t>302043</t>
  </si>
  <si>
    <t>102050</t>
  </si>
  <si>
    <t xml:space="preserve">Autorizar los horarios para el acceso a las diversiones y espectáculos públicos, vigilar su desarrollo y, en general, el cumplimiento de disposiciones jurídicas aplicables; </t>
  </si>
  <si>
    <t>502045</t>
  </si>
  <si>
    <t>602046</t>
  </si>
  <si>
    <t>102060</t>
  </si>
  <si>
    <t xml:space="preserve">Autorizar la ubicación, el funcionamiento y las tarifas que se aplicarán para los estacionamientos públicos de la demarcación territorial; </t>
  </si>
  <si>
    <t>102070</t>
  </si>
  <si>
    <t xml:space="preserve">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t>
  </si>
  <si>
    <t>102080</t>
  </si>
  <si>
    <t xml:space="preserve">Elaborar, digitalizar y mantener actualizado el padrón de los giros mercantiles que funcionen en su jurisdicción y otorgar los permisos, licencias y autorizaciones de funcionamiento de los giros y avisos, con sujeción a las leyes y reglamentos aplicables; </t>
  </si>
  <si>
    <t>103030</t>
  </si>
  <si>
    <t>Movilidad, vía pública y espacios públicos</t>
  </si>
  <si>
    <t xml:space="preserve">Garantizar que la utilización de la vía pública y espacios públicos por eventos y acciones gubernamentales que afecten su destino y naturaleza, sea mínima; </t>
  </si>
  <si>
    <t>103010</t>
  </si>
  <si>
    <t xml:space="preserve">Diseñar e instrumentar acciones, programas y obras que garanticen la accesibilidad y el diseño universal; </t>
  </si>
  <si>
    <t>103020</t>
  </si>
  <si>
    <t xml:space="preserve">Diseñar e instrumentar medidas que contribuyan a la movilidad peatonal sin riesgo, así como al fomento y protección del transporte no motorizado; </t>
  </si>
  <si>
    <t>103040</t>
  </si>
  <si>
    <t xml:space="preserve">Otorgar permisos para el uso de la vía pública, sin que se afecte su naturaleza y destino, en los términos de las disposiciones jurídicas aplicables; XXVIII. </t>
  </si>
  <si>
    <t>103050</t>
  </si>
  <si>
    <t xml:space="preserve">Otorgar autorizaciones para la instalación de anuncios en vía pública, construcciones y edificaciones en los términos de las disposiciones jurídicas aplicables; </t>
  </si>
  <si>
    <t>103080</t>
  </si>
  <si>
    <t>103090</t>
  </si>
  <si>
    <t xml:space="preserve">Para el rescate del espacio público se podrán ejecutar programas a través de mecanismos de autogestión y participación ciudadana, sujetándose a lo dispuesto en la normatividad aplicable; </t>
  </si>
  <si>
    <t>103070</t>
  </si>
  <si>
    <t xml:space="preserve">Construir, rehabilitar y mantener las vialidades, así como las guarniciones y banquetas requeridas en su demarcación, con base en los principios de diseño universal y accesibilidad; </t>
  </si>
  <si>
    <t>103100</t>
  </si>
  <si>
    <t xml:space="preserve">Ordenar y ejecutar las medidas administrativas encaminadas a mantener o recuperar la posesión de bienes del dominio público que detenten particulares, pudiendo ordenar el retiro de obstáculos que impidan su adecuado uso; </t>
  </si>
  <si>
    <t>104020</t>
  </si>
  <si>
    <t>Desarrollo económico y social</t>
  </si>
  <si>
    <t>Diseñar e instrumentar políticas públicas y proyectos comunitarios encaminados a promover el progreso económico, el desarrollo de las personas, la generación de empleo y el desarrollo turístico sustentable y accesible dentro de la demarcación territorial;</t>
  </si>
  <si>
    <t>105010</t>
  </si>
  <si>
    <t>Educación y cultura</t>
  </si>
  <si>
    <t xml:space="preserve">Diseñar e instrumentar políticas públicas que promuevan la educación, la ciencia, la innovación tecnológica, el conocimiento y la cultura dentro de la demarcación; </t>
  </si>
  <si>
    <t>104010</t>
  </si>
  <si>
    <t xml:space="preserve">Ejecutar en su demarcación territorial programas de desarrollo social, tomando en consideración la participación ciudadana, así como políticas y lineamientos que emita el Gobierno de la Ciudad de México; </t>
  </si>
  <si>
    <t>105020</t>
  </si>
  <si>
    <t xml:space="preserve">Desarrollar, de manera permanente, programas dirigidos al fortalecimiento de la cultura cívica, la democracia participativa, y los derechos humanos en la demarcación territorial; </t>
  </si>
  <si>
    <t>104030</t>
  </si>
  <si>
    <t xml:space="preserve">Instrumentar políticas y programas de manera permanente dirigidas a la promoción y fortalecimiento del deporte; </t>
  </si>
  <si>
    <t>104040</t>
  </si>
  <si>
    <t xml:space="preserve">Diseñar e instrumentar políticas y acciones sociales, encaminadas a la promoción de la cultura, la inclusión, la convivencia social y la igualdad sustantiva; así como desarrollar estrategias de mejoramiento urbano y territorial,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t>
  </si>
  <si>
    <t>104050</t>
  </si>
  <si>
    <t xml:space="preserve">Prestar en forma gratuita, servicios funerarios cuando se trate de personas en situación de calle, y no hubiera quien reclame el cadáver, o sus deudos carezcan de recursos económicos; </t>
  </si>
  <si>
    <t>106010</t>
  </si>
  <si>
    <t>Asuntos jurídicos</t>
  </si>
  <si>
    <t xml:space="preserve">Prestar asesoría jurídica gratuita en materia civil, penal, administrativa y del trabajo, con ajustes razonables si se requiere, en beneficio de los habitantes de la respectiva demarcación territorial; </t>
  </si>
  <si>
    <t>106020</t>
  </si>
  <si>
    <t xml:space="preserve">Presentar quejas por infracciones cívicas y dar seguimiento al procedimiento hasta la ejecución de la sanción; </t>
  </si>
  <si>
    <t>106030</t>
  </si>
  <si>
    <t xml:space="preserve">Realizar acciones de conciliación en conflictos vecinales que permitan a las y los ciudadanos dirimir sus conflictos de manera pacífica y la promoción de medios alternos de solución de controversias; </t>
  </si>
  <si>
    <t>107010</t>
  </si>
  <si>
    <t>Rendición de cuentas</t>
  </si>
  <si>
    <t xml:space="preserve">Cumplir con sus obligaciones en materia de transparencia y acceso a la información, de conformidad con la ley aplicable; </t>
  </si>
  <si>
    <t>107020</t>
  </si>
  <si>
    <t xml:space="preserve">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y </t>
  </si>
  <si>
    <t>108010</t>
  </si>
  <si>
    <t>Seguridad ciudadana y protección civil</t>
  </si>
  <si>
    <t>Recibir, evaluar y en su caso, aprobar los programas internos y especiales de protección civil en los términos de las disposiciones jurídicas aplicables.</t>
  </si>
  <si>
    <t>201010</t>
  </si>
  <si>
    <t>En forma coordinada con el Gobierno de la Ciudad de México u otras autoridades:</t>
  </si>
  <si>
    <t xml:space="preserve">Elaborar los proyectos de Presupuesto de Egresos de la demarcación y de calendario de ministraciones y someterlos a la aprobación del concejo; </t>
  </si>
  <si>
    <t>202020</t>
  </si>
  <si>
    <t xml:space="preserve">Vigilar y verificar administrativamente el cumplimiento de las disposiciones, así como aplicar las sanciones que correspondan en materia de medio ambiente, mobiliario urbano, desarrollo urbano y turismo; </t>
  </si>
  <si>
    <t>202040</t>
  </si>
  <si>
    <t xml:space="preserve">Rehabilitar y mantener escuelas, así como construir, rehabilitar y mantener bibliotecas, museos y demás centros de servicio social, cultural y deportivo a su cargo, de conformidad con la normatividad correspondiente; </t>
  </si>
  <si>
    <t>202010</t>
  </si>
  <si>
    <t xml:space="preserve">Construir, rehabilitar y mantener puentes, pasos peatonales y reductores de velocidad en las vialidades primarias y secundarias de su demarcación, con base en los lineamientos que determinen las dependencias centrales; </t>
  </si>
  <si>
    <t>202050</t>
  </si>
  <si>
    <t xml:space="preserve">Construir, rehabilitar, mantener y, en su caso, administrar y mantener en buen estado los mercados públicos, de conformidad con la normatividad que al efecto expida el Congreso de la Ciudad de México; </t>
  </si>
  <si>
    <t>202070</t>
  </si>
  <si>
    <t xml:space="preserve">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de México; así como realizar las acciones necesarias para procurar el abastecimiento y suministro de agua potable en la demarcación; </t>
  </si>
  <si>
    <t>202080</t>
  </si>
  <si>
    <t xml:space="preserve">Prestar el servicio de tratamiento de residuos sólidos en la demarcación territorial; </t>
  </si>
  <si>
    <t>202090</t>
  </si>
  <si>
    <t xml:space="preserve">Formular y presentar ante el Gobierno de la Ciudad de México las propuestas de programas de ordenamiento territorial de la demarcación con base en el procedimiento que establece esta Constitución y la ley en la materia; </t>
  </si>
  <si>
    <t>202060</t>
  </si>
  <si>
    <t xml:space="preserve">Proponer y ejecutar las obras tendientes a la regeneración de barrios y, en su caso, promover su incorporación al patrimonio cultural, en coordinación con las autoridades competentes; </t>
  </si>
  <si>
    <t>202100</t>
  </si>
  <si>
    <t xml:space="preserve">Intervenir en coordinación con la autoridad competente, en el otorgamiento de certificaciones de uso de suelo, en los términos de las disposiciones aplicables; </t>
  </si>
  <si>
    <t>202110</t>
  </si>
  <si>
    <t xml:space="preserve">Promover la consulta ciudadana y la participación social bajo el principio de planeación participativa en los programas de ordenamiento territorial; </t>
  </si>
  <si>
    <t>202120</t>
  </si>
  <si>
    <t xml:space="preserve">Colaborar en la evaluación de los proyectos que requiere el Estudio de Impacto Urbano, con base en los mecanismos previstos en la ley de la materia cuyo resultado tendrá carácter vinculante; </t>
  </si>
  <si>
    <t>204010</t>
  </si>
  <si>
    <t xml:space="preserve">Presentar a las instancias gubernamentales competentes, los programas de vivienda que beneficien a la población de su demarcación territorial, así como realizar su promoción y gestión; </t>
  </si>
  <si>
    <t>204020</t>
  </si>
  <si>
    <t xml:space="preserve">Realizar campañas de salud pública, en coordinación con las autoridades federales y locales que correspondan; </t>
  </si>
  <si>
    <t>204030</t>
  </si>
  <si>
    <t>Coordinar con otras dependencias oficiales, instituciones públicas o privadas y con los particulares, la prestación de los servicios médicos asistenciales</t>
  </si>
  <si>
    <t>204040</t>
  </si>
  <si>
    <t xml:space="preserve">Establecer y ejecutar en coordinación con el Gobierno de la Ciudad de México las acciones que permitan coadyuvar a la modernización de las micro, pequeñas y medianas empresas de la demarcación territorial; </t>
  </si>
  <si>
    <t>204050</t>
  </si>
  <si>
    <t xml:space="preserve">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t>
  </si>
  <si>
    <t>204060</t>
  </si>
  <si>
    <t xml:space="preserve">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t>
  </si>
  <si>
    <t>205010</t>
  </si>
  <si>
    <t xml:space="preserve">Efectuar ceremonias cívicas para conmemorar acontecimientos históricos de carácter nacional o local, y organizar actos culturales, artísticos y sociales; </t>
  </si>
  <si>
    <t>209030</t>
  </si>
  <si>
    <t xml:space="preserve">Diseñar e implementar, en coordinación con el Gobierno de la Ciudad de México, acciones que promuevan la innovación científica y tecnológica en materia de preservación y mejoramiento del medio ambiente; </t>
  </si>
  <si>
    <t>209050</t>
  </si>
  <si>
    <t>Promover la educación y participación comunitaria, social y privada para la preservación y restauración de los recursos naturales y la protección al ambiente;</t>
  </si>
  <si>
    <t>206010</t>
  </si>
  <si>
    <t xml:space="preserve">Administrar los Juzgados Cívicos y de Registro Civil; </t>
  </si>
  <si>
    <t>206020</t>
  </si>
  <si>
    <t xml:space="preserve">Solicitar a la Jefatura de Gobierno de la Ciudad de México, por considerarlo causa de utilidad pública, la expropiación o la ocupación total o parcial de bienes de propiedad privada, en los términos de las disposiciones jurídicas aplicables; </t>
  </si>
  <si>
    <t>206030</t>
  </si>
  <si>
    <t xml:space="preserve">Coordinar con los organismos competentes las acciones que les soliciten para el proceso de regularización de la tenencia de la tierra; </t>
  </si>
  <si>
    <t>206040</t>
  </si>
  <si>
    <t xml:space="preserve">Proporcionar los servicios de filiación para identificar a los habitantes de la demarcación territorial y expedir certificados de residencia a persona que tengan su domicilio dentro de los límites de la demarcación territorial; </t>
  </si>
  <si>
    <t>209040</t>
  </si>
  <si>
    <t xml:space="preserve">Vigilar, en coordinación con el Gobierno de la Ciudad de México, que no sean ocupadas de manera ilegal las áreas naturales protegidas y el suelo de conservación; </t>
  </si>
  <si>
    <t>206050</t>
  </si>
  <si>
    <t xml:space="preserve">Coordinar acciones con el Gobierno de la Ciudad de México para aplicar las políticas demográficas que fijen la Secretaría de Gobernación; y </t>
  </si>
  <si>
    <t>206060</t>
  </si>
  <si>
    <t xml:space="preserve">Intervenir en las juntas de reclutamiento del Servicio Militar Nacional; </t>
  </si>
  <si>
    <t>210010</t>
  </si>
  <si>
    <t>Alcaldía digital</t>
  </si>
  <si>
    <t xml:space="preserve">Participar con la Jefatura de Gobierno en el diseño y despliegue de una agenda digital incluyente para la Ciudad de México; </t>
  </si>
  <si>
    <t>210020</t>
  </si>
  <si>
    <t xml:space="preserve">Contribuir con la infraestructura de comunicaciones, cómputo y dispositivos para el acceso a internet gratuito en espacios públicos; y </t>
  </si>
  <si>
    <t>210030</t>
  </si>
  <si>
    <t>Ofrecer servicios y trámites digitales a la ciudadanía</t>
  </si>
  <si>
    <t>301010</t>
  </si>
  <si>
    <t>En forma subordinada con el Gobierno de la Ciudad de México</t>
  </si>
  <si>
    <t xml:space="preserve">Participar en la elaboración, planeación y ejecución de los programas del Gobierno de la Ciudad de México, que tengan impacto en la demarcación territorial; </t>
  </si>
  <si>
    <t>301020</t>
  </si>
  <si>
    <t>Participar en la instancia de coordinación metropolitana, de manera particular aquellas demarcaciones territoriales que colindan con los municipios conurbados de la Zona Metropolitana del Valle de México;</t>
  </si>
  <si>
    <t>303010</t>
  </si>
  <si>
    <t xml:space="preserve">Proponer a la Jefatura de Gobierno de la Ciudad de México la aplicación de las medidas para mejorar la vialidad, circulación y seguridad de vehículos y peatones; </t>
  </si>
  <si>
    <t>308010</t>
  </si>
  <si>
    <t xml:space="preserve">Ejecutar las políticas de seguridad ciudadana en la demarcación territorial, de conformidad con la ley de la materia; </t>
  </si>
  <si>
    <t>308020</t>
  </si>
  <si>
    <t xml:space="preserve">En materia de seguridad ciudadana podrá realizar funciones de proximidad vecinal y vigilancia; </t>
  </si>
  <si>
    <t>308030</t>
  </si>
  <si>
    <t xml:space="preserve">Podrá disponer de la fuerza pública básica en tareas de vigilancia. Para tal efecto, el Gobierno de la Ciudad de México siempre atenderá las solicitudes de las alcaldías con pleno respeto a los derechos humanos; </t>
  </si>
  <si>
    <t>308040</t>
  </si>
  <si>
    <t xml:space="preserve">Proponer y opinar previamente ante la Jefatura de Gobierno de la Ciudad de México, respecto de la designación, desempeño y/o remoción de los mandos policiales que correspondan a la demarcación territorial; </t>
  </si>
  <si>
    <t>308050</t>
  </si>
  <si>
    <t xml:space="preserve">Ejercer funciones de supervisión de los mandos de la policía preventiva, dentro de su demarcación territorial, de conformidad a lo dispuesto en la normatividad aplicable; </t>
  </si>
  <si>
    <t>308060</t>
  </si>
  <si>
    <t xml:space="preserve">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t>
  </si>
  <si>
    <t>308070</t>
  </si>
  <si>
    <t xml:space="preserve">Establecer y organizar un comité de seguridad ciudadana como instancia colegiada da de consulta y participación ciudadana, en los términos de las disposiciones jurídicas aplicables; </t>
  </si>
  <si>
    <t>308080</t>
  </si>
  <si>
    <t xml:space="preserve">Elaborar el atlas de riesgo y el programa de protección civil de la demarcación territorial, y ejecutarlo de manera coordinada con el órgano público garante de la gestión integral de riesgos de conformidad con la normatividad aplicable; </t>
  </si>
  <si>
    <t>308090</t>
  </si>
  <si>
    <t xml:space="preserve">Coadyuvar con el organismo público garante de la gestión integral de riesgos de la Ciudad de México, para la prevención y extinción de incendios y otros siniestros que pongan en peligro la vida y el patrimonio de los habitantes; y </t>
  </si>
  <si>
    <t>308100</t>
  </si>
  <si>
    <t>Solicitar, en su caso, a la Jefatura de Gobierno de la Ciudad de México, la emisión de la declaratoria de emergencia o la declaratoria de desastre en los términos de la ley.</t>
  </si>
  <si>
    <t>402044</t>
  </si>
  <si>
    <t>103060</t>
  </si>
  <si>
    <t xml:space="preserve">Construir, rehabilitar y mantener los espacios públicos que se encuentren a su cargo, de conformidad con la normatividad aplicable; </t>
  </si>
  <si>
    <t>202030</t>
  </si>
  <si>
    <t xml:space="preserve">Dar mantenimiento a los monumentos, plazas públicas y obras de ornato, propiedad de la Ciudad de México, así como participar en el mantenimiento de aquéllos de propiedad federal que se encuentren dentro de su demarcación territorial, sujeto a la autorización de las autoridades competentes, y respetando las leyes, los acuerdos y convenios que les competan; </t>
  </si>
  <si>
    <t>209010</t>
  </si>
  <si>
    <t>Participar en la creación y administración de sus reservas territoriales;</t>
  </si>
  <si>
    <t>209020</t>
  </si>
  <si>
    <t>Implementar acciones de protección, preservación y restauración del equilibrio ecológico que garanticen la conservación, integridad y mejora de los recursos naturales, suelo de conservación, áreas naturales protegidas, parques urbanos y áreas verdes de la demarcación territorial;</t>
  </si>
  <si>
    <t>Habitantes</t>
  </si>
  <si>
    <t>m</t>
  </si>
  <si>
    <t>m2</t>
  </si>
  <si>
    <t/>
  </si>
  <si>
    <t>#</t>
  </si>
  <si>
    <t>ID</t>
  </si>
  <si>
    <t>Variable reprsentativa</t>
  </si>
  <si>
    <t>Valor</t>
  </si>
  <si>
    <t>Unidad</t>
  </si>
  <si>
    <t>Personas</t>
  </si>
  <si>
    <t>Población flotante</t>
  </si>
  <si>
    <t>Valor variable respresentativa</t>
  </si>
  <si>
    <t>Factor conversión</t>
  </si>
  <si>
    <t>Estimación variable dimensional</t>
  </si>
  <si>
    <t xml:space="preserve">Plus población flotante </t>
  </si>
  <si>
    <t>Total Valor Dimensional</t>
  </si>
  <si>
    <t>Valor absoluto de cada variable representativa</t>
  </si>
  <si>
    <t>Coeficiente de regresión entre variable dimensional y variable representativa</t>
  </si>
  <si>
    <t>Multiplicación de valor de la variable representativa por factor de conversión</t>
  </si>
  <si>
    <t>Si la facultad es afectada por población flotante, = 2,357,076 (total población flotante). Si no es afectada, = 0</t>
  </si>
  <si>
    <t>Suma de Estimación variable dimensional y Plus población flotante</t>
  </si>
  <si>
    <t>Resumen Facultad</t>
  </si>
  <si>
    <t>Suma valor dimensional</t>
  </si>
  <si>
    <t>Suma costo 2018</t>
  </si>
  <si>
    <t>Costo unitario (pesos/unidad/actividad)</t>
  </si>
  <si>
    <t>Suma por variable de la conversión de partidas 2018 a variables dimensionales</t>
  </si>
  <si>
    <t>Suma por variable de valor calculado en paso previo</t>
  </si>
  <si>
    <t>División del Costo 2018 entre el valor dimensional</t>
  </si>
  <si>
    <t>Bogotá</t>
  </si>
  <si>
    <t>Curitiba</t>
  </si>
  <si>
    <t>Singapur</t>
  </si>
  <si>
    <t>Porto Alegre</t>
  </si>
  <si>
    <t>Medellín</t>
  </si>
  <si>
    <t>Promedio 5 ciudades</t>
  </si>
  <si>
    <t>Total</t>
  </si>
  <si>
    <t>Distribución deseada CDMX</t>
  </si>
  <si>
    <t>Costo Deseado</t>
  </si>
  <si>
    <t>Total Costo 2018</t>
  </si>
  <si>
    <t>Suma por rubro de la conversión de partidas 2018 a variables dimensionales</t>
  </si>
  <si>
    <t>Distribución % 2018</t>
  </si>
  <si>
    <t>Distribución % deseada</t>
  </si>
  <si>
    <t>Ajuste para llegar a % deseado</t>
  </si>
  <si>
    <t>Costo unitario (pesos/unidad)</t>
  </si>
  <si>
    <t>Ajuste por rubro</t>
  </si>
  <si>
    <t>Costo (Pesos)</t>
  </si>
  <si>
    <t>Costo plus flotante (Pesos)</t>
  </si>
  <si>
    <t>Igual al costo unitario calculado según variable dimensional</t>
  </si>
  <si>
    <t>Igual al ajuste necesario por rubro calculado</t>
  </si>
  <si>
    <t>Igual a estimación variable dimensional multiplicada por costo unitario multiplicado por el porcentaje de ajuste del rubro</t>
  </si>
  <si>
    <t>Igual a plus población flotante multiplicado por costo unitario multiplicado por el porcentaje de ajuste del rubro</t>
  </si>
  <si>
    <t>Variable</t>
  </si>
  <si>
    <t>Total costo</t>
  </si>
  <si>
    <t>Coeficiente de regresión lineal entre variable dimensional y variable representativa</t>
  </si>
  <si>
    <t>A</t>
  </si>
  <si>
    <t>B</t>
  </si>
  <si>
    <t>C = A * B</t>
  </si>
  <si>
    <t>D</t>
  </si>
  <si>
    <t>E = C + D</t>
  </si>
  <si>
    <t>C = A / B</t>
  </si>
  <si>
    <t>ID variable dimensional</t>
  </si>
  <si>
    <t>F</t>
  </si>
  <si>
    <t>G</t>
  </si>
  <si>
    <t>H = C * F * G</t>
  </si>
  <si>
    <t>I = D * F * G</t>
  </si>
  <si>
    <t>Costo 2018</t>
  </si>
  <si>
    <t>Valor dimensional</t>
  </si>
  <si>
    <t>Costo unitario</t>
  </si>
  <si>
    <t>Prestar los siguientes servicios públicos: […] pavimentación.</t>
  </si>
  <si>
    <t>Facultad</t>
  </si>
  <si>
    <t>C</t>
  </si>
  <si>
    <t>D = 40,577,990,375 * C</t>
  </si>
  <si>
    <t>E = D / A</t>
  </si>
  <si>
    <t>Costo</t>
  </si>
  <si>
    <t>Costo plus flotante</t>
  </si>
  <si>
    <t>Coeficientes</t>
  </si>
  <si>
    <t>Nota</t>
  </si>
  <si>
    <t>El monto de la columna "Total costo" se obtiene al filtrar la variable representativa "población"  y realizar la sumatoria de la columna "Costo (pesos)" de la pestaña "7) Cálculo costos"</t>
  </si>
  <si>
    <t>El monto de la columna "Total costo" se obtiene al filtrar la variable representativa "población pobreza"  y realizar la sumatoria de la columna "Costo (pesos)" de la pestaña "7) Cálculo costos"</t>
  </si>
  <si>
    <t>El monto de la columna "Total costo" se obtiene al filtrar la variable representativa "superficie urbana"  y realizar la sumatoria de la columna "Costo (pesos)" de la pestaña "7) Cálculo costos"</t>
  </si>
  <si>
    <t>El monto de la columna "Total costo" se obtiene al filtrar la variable representativa "superficie área verde Alcaldía"  y realizar la sumatoria de la columna "Costo (pesos)" de la pestaña "7) Cálculo costos"</t>
  </si>
  <si>
    <t>El monto de la columna "Total costo" se obtiene al filtrar la variable representativa "superficie de suelo de conservación"  y realizar la sumatoria de la columna "Costo (pesos)" de la pestaña "7) Cálculo costos"</t>
  </si>
  <si>
    <t>El monto de la columna "Total costo" se obtiene al realizar la sumatoria de la columna "Costo plus flotante (pesos)" de la pestaña "7) Cálculo costos"</t>
  </si>
  <si>
    <t>Función</t>
  </si>
  <si>
    <t>SÍ</t>
  </si>
  <si>
    <t>Coeficiente "y" de la regresión lineal (factor de conversión)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</si>
</sst>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000"/>
    <numFmt numFmtId="165" formatCode="0.0%"/>
    <numFmt numFmtId="166" formatCode="0.00000%"/>
    <numFmt numFmtId="167" formatCode="#,##0.0"/>
    <numFmt numFmtId="168" formatCode="#,##0.000"/>
    <numFmt numFmtId="169" formatCode="#,##0.000000"/>
    <numFmt numFmtId="170" formatCode="#,##0.0000000"/>
    <numFmt numFmtId="171" formatCode="#,##0.000000000"/>
    <numFmt numFmtId="172" formatCode="#,##0.0000000000000000"/>
    <numFmt numFmtId="173" formatCode="0.00000000000000000000"/>
    <numFmt numFmtId="174" formatCode="0.0000000000000000000000"/>
  </numFmts>
  <fonts count="11" x14ac:knownFonts="1">
    <font>
      <sz val="10"/>
      <name val="Arial"/>
      <family val="2"/>
    </font>
    <font>
      <sz val="11"/>
      <color theme="1"/>
      <name val="Calibri"/>
      <family val="2"/>
      <scheme val="minor"/>
    </font>
    <font>
      <sz val="10"/>
      <name val="Arial"/>
      <family val="2"/>
    </font>
    <font>
      <b/>
      <sz val="11"/>
      <color indexed="9"/>
      <name val="Arial"/>
      <family val="2"/>
    </font>
    <font>
      <b/>
      <sz val="10"/>
      <color indexed="54"/>
      <name val="Arial"/>
      <family val="2"/>
    </font>
    <font>
      <b/>
      <sz val="10"/>
      <name val="Arial"/>
      <family val="2"/>
    </font>
    <font>
      <sz val="11"/>
      <color rgb="FF3F3F76"/>
      <name val="Calibri"/>
      <family val="2"/>
      <scheme val="minor"/>
    </font>
    <font>
      <sz val="11"/>
      <color rgb="FF000000"/>
      <name val="Calibri"/>
      <family val="2"/>
    </font>
    <font>
      <b/>
      <sz val="11"/>
      <color rgb="FF000000"/>
      <name val="Calibri"/>
      <family val="2"/>
    </font>
    <font>
      <sz val="11"/>
      <name val="Arial"/>
      <family val="2"/>
    </font>
    <font>
      <sz val="10"/>
      <color theme="1"/>
      <name val="Calibri"/>
      <family val="2"/>
      <scheme val="minor"/>
    </font>
  </fonts>
  <fills count="12">
    <fill>
      <patternFill patternType="none"/>
    </fill>
    <fill>
      <patternFill patternType="gray125"/>
    </fill>
    <fill>
      <patternFill patternType="solid">
        <fgColor indexed="54"/>
        <bgColor indexed="64"/>
      </patternFill>
    </fill>
    <fill>
      <patternFill patternType="solid">
        <fgColor rgb="FFFFCC99"/>
      </patternFill>
    </fill>
    <fill>
      <patternFill patternType="solid">
        <fgColor rgb="FFE2EFDA"/>
        <bgColor rgb="FF000000"/>
      </patternFill>
    </fill>
    <fill>
      <patternFill patternType="solid">
        <fgColor rgb="FF8EA9DB"/>
        <bgColor rgb="FF000000"/>
      </patternFill>
    </fill>
    <fill>
      <patternFill patternType="solid">
        <fgColor rgb="FFD9E1F2"/>
        <bgColor rgb="FF000000"/>
      </patternFill>
    </fill>
    <fill>
      <patternFill patternType="solid">
        <fgColor rgb="FFE7E6E6"/>
        <bgColor rgb="FF000000"/>
      </patternFill>
    </fill>
    <fill>
      <patternFill patternType="solid">
        <fgColor rgb="FFD9D9D9"/>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C6E0B4"/>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9" fontId="2" fillId="0" borderId="0" applyFont="0" applyFill="0" applyBorder="0" applyAlignment="0" applyProtection="0"/>
    <xf numFmtId="0" fontId="6" fillId="3" borderId="1" applyNumberFormat="0" applyAlignment="0" applyProtection="0"/>
    <xf numFmtId="0" fontId="1" fillId="0" borderId="0"/>
    <xf numFmtId="9" fontId="2" fillId="0" borderId="0" applyFont="0" applyFill="0" applyBorder="0" applyAlignment="0" applyProtection="0"/>
  </cellStyleXfs>
  <cellXfs count="96">
    <xf numFmtId="0" fontId="0" fillId="0" borderId="0" xfId="0"/>
    <xf numFmtId="0" fontId="2" fillId="0" borderId="0" xfId="0" applyFont="1"/>
    <xf numFmtId="0" fontId="4" fillId="0" borderId="0" xfId="0" applyFont="1" applyAlignment="1">
      <alignment horizontal="left" wrapText="1"/>
    </xf>
    <xf numFmtId="4" fontId="4" fillId="0" borderId="0" xfId="0" applyNumberFormat="1" applyFont="1" applyAlignment="1">
      <alignment horizontal="right"/>
    </xf>
    <xf numFmtId="0" fontId="3" fillId="2" borderId="0" xfId="0" applyFont="1" applyFill="1" applyAlignment="1">
      <alignment horizontal="left" wrapText="1"/>
    </xf>
    <xf numFmtId="4" fontId="3" fillId="2" borderId="0" xfId="0" applyNumberFormat="1" applyFont="1" applyFill="1" applyAlignment="1">
      <alignment horizontal="right"/>
    </xf>
    <xf numFmtId="0" fontId="5" fillId="0" borderId="0" xfId="0" applyFont="1" applyAlignment="1">
      <alignment horizontal="center" vertical="center" wrapText="1"/>
    </xf>
    <xf numFmtId="4" fontId="2" fillId="0" borderId="0" xfId="0" applyNumberFormat="1" applyFont="1"/>
    <xf numFmtId="3" fontId="2" fillId="0" borderId="0" xfId="0" applyNumberFormat="1" applyFont="1"/>
    <xf numFmtId="0" fontId="7" fillId="4" borderId="3" xfId="2" applyFont="1" applyFill="1" applyBorder="1"/>
    <xf numFmtId="0" fontId="7" fillId="4" borderId="4" xfId="2" applyFont="1" applyFill="1" applyBorder="1"/>
    <xf numFmtId="0" fontId="3" fillId="2" borderId="0" xfId="0" applyFont="1" applyFill="1" applyAlignment="1">
      <alignment horizontal="center" vertical="center" wrapText="1"/>
    </xf>
    <xf numFmtId="3" fontId="0" fillId="0" borderId="0" xfId="0" applyNumberFormat="1"/>
    <xf numFmtId="0" fontId="5" fillId="0" borderId="2" xfId="0" applyFont="1" applyBorder="1" applyAlignment="1">
      <alignment horizontal="center" vertical="center" wrapText="1"/>
    </xf>
    <xf numFmtId="0" fontId="8" fillId="5"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Alignment="1">
      <alignment horizontal="center"/>
    </xf>
    <xf numFmtId="0" fontId="7" fillId="0" borderId="0" xfId="0" applyFont="1"/>
    <xf numFmtId="0" fontId="7" fillId="4" borderId="3" xfId="2" applyFont="1" applyFill="1" applyBorder="1" applyAlignment="1">
      <alignment horizontal="center"/>
    </xf>
    <xf numFmtId="0" fontId="7" fillId="0" borderId="5" xfId="0" applyFont="1" applyBorder="1" applyAlignment="1">
      <alignment horizontal="center"/>
    </xf>
    <xf numFmtId="0" fontId="7" fillId="0" borderId="5" xfId="0" applyFont="1" applyBorder="1"/>
    <xf numFmtId="0" fontId="7" fillId="4" borderId="4" xfId="2" applyFont="1" applyFill="1" applyBorder="1" applyAlignment="1">
      <alignment horizontal="center"/>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3" fontId="7" fillId="0" borderId="0" xfId="0" applyNumberFormat="1" applyFont="1" applyAlignment="1">
      <alignment horizontal="center"/>
    </xf>
    <xf numFmtId="0" fontId="7" fillId="0" borderId="5" xfId="0" applyFont="1" applyBorder="1" applyAlignment="1">
      <alignment horizontal="left"/>
    </xf>
    <xf numFmtId="3" fontId="7" fillId="0" borderId="5" xfId="0" applyNumberFormat="1" applyFont="1" applyBorder="1" applyAlignment="1">
      <alignment horizontal="center"/>
    </xf>
    <xf numFmtId="0" fontId="8" fillId="8" borderId="5" xfId="0" applyFont="1" applyFill="1" applyBorder="1" applyAlignment="1">
      <alignment horizontal="center" vertical="center" wrapText="1"/>
    </xf>
    <xf numFmtId="2" fontId="7" fillId="0" borderId="0" xfId="0" applyNumberFormat="1" applyFont="1" applyAlignment="1">
      <alignment horizontal="center"/>
    </xf>
    <xf numFmtId="2" fontId="7" fillId="0" borderId="5" xfId="0" applyNumberFormat="1" applyFont="1" applyBorder="1" applyAlignment="1">
      <alignment horizontal="center"/>
    </xf>
    <xf numFmtId="0" fontId="8" fillId="9" borderId="5"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4" borderId="3" xfId="2" applyFont="1" applyFill="1" applyBorder="1" applyAlignment="1">
      <alignment horizontal="left"/>
    </xf>
    <xf numFmtId="164" fontId="7" fillId="4" borderId="3" xfId="2" applyNumberFormat="1" applyFont="1" applyFill="1" applyBorder="1" applyAlignment="1">
      <alignment horizontal="center"/>
    </xf>
    <xf numFmtId="0" fontId="7" fillId="4" borderId="4" xfId="2" applyFont="1" applyFill="1" applyBorder="1" applyAlignment="1">
      <alignment horizontal="left"/>
    </xf>
    <xf numFmtId="164" fontId="7" fillId="4" borderId="4" xfId="2" applyNumberFormat="1" applyFont="1" applyFill="1" applyBorder="1" applyAlignment="1">
      <alignment horizontal="center"/>
    </xf>
    <xf numFmtId="0" fontId="7" fillId="0" borderId="2" xfId="0" applyFont="1" applyBorder="1"/>
    <xf numFmtId="9" fontId="7" fillId="0" borderId="8" xfId="0" applyNumberFormat="1" applyFont="1" applyBorder="1" applyAlignment="1">
      <alignment horizontal="center" vertical="center" wrapText="1" readingOrder="1"/>
    </xf>
    <xf numFmtId="9" fontId="8" fillId="0" borderId="8" xfId="0" applyNumberFormat="1" applyFont="1" applyBorder="1" applyAlignment="1">
      <alignment horizontal="center" vertical="center" wrapText="1" readingOrder="1"/>
    </xf>
    <xf numFmtId="0" fontId="7" fillId="0" borderId="8" xfId="0" applyFont="1" applyBorder="1" applyAlignment="1">
      <alignment horizontal="center" vertical="center" wrapText="1" readingOrder="1"/>
    </xf>
    <xf numFmtId="9" fontId="7" fillId="0" borderId="0" xfId="1" applyFont="1" applyFill="1" applyBorder="1" applyAlignment="1">
      <alignment horizontal="center"/>
    </xf>
    <xf numFmtId="0" fontId="7" fillId="11" borderId="0" xfId="0" applyFont="1" applyFill="1"/>
    <xf numFmtId="10" fontId="8" fillId="11" borderId="0" xfId="1" applyNumberFormat="1" applyFont="1" applyFill="1" applyBorder="1" applyAlignment="1">
      <alignment horizontal="center"/>
    </xf>
    <xf numFmtId="3" fontId="9" fillId="0" borderId="2" xfId="0" applyNumberFormat="1" applyFont="1" applyBorder="1"/>
    <xf numFmtId="165" fontId="9" fillId="0" borderId="2" xfId="1" applyNumberFormat="1" applyFont="1" applyBorder="1"/>
    <xf numFmtId="165" fontId="9" fillId="0" borderId="2" xfId="0" applyNumberFormat="1" applyFont="1" applyBorder="1"/>
    <xf numFmtId="9" fontId="9" fillId="0" borderId="2" xfId="0" applyNumberFormat="1" applyFont="1" applyBorder="1"/>
    <xf numFmtId="166" fontId="9" fillId="0" borderId="2" xfId="0" applyNumberFormat="1" applyFont="1" applyBorder="1"/>
    <xf numFmtId="0" fontId="5" fillId="10" borderId="5" xfId="0" applyFont="1" applyFill="1" applyBorder="1" applyAlignment="1">
      <alignment horizontal="center" vertical="center" wrapText="1"/>
    </xf>
    <xf numFmtId="0" fontId="7" fillId="0" borderId="3" xfId="2" applyFont="1" applyFill="1" applyBorder="1" applyAlignment="1">
      <alignment horizontal="center"/>
    </xf>
    <xf numFmtId="0" fontId="7" fillId="0" borderId="4" xfId="2" applyFont="1" applyFill="1" applyBorder="1" applyAlignment="1">
      <alignment horizontal="center"/>
    </xf>
    <xf numFmtId="168" fontId="0" fillId="0" borderId="0" xfId="0" applyNumberFormat="1"/>
    <xf numFmtId="9" fontId="7" fillId="0" borderId="5" xfId="1" applyFont="1" applyFill="1" applyBorder="1" applyAlignment="1">
      <alignment horizontal="center"/>
    </xf>
    <xf numFmtId="0" fontId="0" fillId="0" borderId="0" xfId="0" applyAlignment="1">
      <alignment wrapText="1"/>
    </xf>
    <xf numFmtId="0" fontId="8" fillId="7" borderId="2" xfId="0" applyFont="1" applyFill="1" applyBorder="1" applyAlignment="1">
      <alignment horizontal="center" vertical="center"/>
    </xf>
    <xf numFmtId="0" fontId="8" fillId="7" borderId="2" xfId="0" applyFont="1" applyFill="1" applyBorder="1" applyAlignment="1">
      <alignment horizontal="center" vertical="center" wrapText="1"/>
    </xf>
    <xf numFmtId="0" fontId="7" fillId="0" borderId="2" xfId="2" applyFont="1" applyFill="1" applyBorder="1" applyAlignment="1">
      <alignment horizontal="left" vertical="center" wrapText="1"/>
    </xf>
    <xf numFmtId="3" fontId="7" fillId="0" borderId="2" xfId="0" applyNumberFormat="1" applyFont="1" applyBorder="1" applyAlignment="1">
      <alignment horizontal="right" vertical="center" wrapText="1"/>
    </xf>
    <xf numFmtId="167" fontId="7" fillId="0" borderId="2" xfId="0" applyNumberFormat="1" applyFont="1" applyBorder="1" applyAlignment="1">
      <alignment horizontal="right" vertical="center" wrapText="1"/>
    </xf>
    <xf numFmtId="0" fontId="8" fillId="8" borderId="2" xfId="0" applyFont="1" applyFill="1" applyBorder="1" applyAlignment="1">
      <alignment horizontal="center" vertical="center" wrapText="1"/>
    </xf>
    <xf numFmtId="0" fontId="7" fillId="0" borderId="2" xfId="0" applyFont="1" applyBorder="1" applyAlignment="1">
      <alignment horizontal="left" vertical="center" wrapText="1"/>
    </xf>
    <xf numFmtId="2" fontId="7" fillId="0" borderId="2"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readingOrder="1"/>
    </xf>
    <xf numFmtId="3" fontId="7" fillId="0" borderId="2" xfId="0" applyNumberFormat="1" applyFont="1" applyBorder="1" applyAlignment="1">
      <alignment horizontal="right" vertical="center"/>
    </xf>
    <xf numFmtId="9" fontId="7" fillId="0" borderId="2" xfId="1" applyFont="1" applyFill="1" applyBorder="1" applyAlignment="1">
      <alignment horizontal="right" vertical="center"/>
    </xf>
    <xf numFmtId="167" fontId="7" fillId="0" borderId="2" xfId="0" applyNumberFormat="1" applyFont="1" applyBorder="1" applyAlignment="1">
      <alignment horizontal="right" vertical="center"/>
    </xf>
    <xf numFmtId="0" fontId="7" fillId="11" borderId="0" xfId="0" applyFont="1" applyFill="1" applyAlignment="1">
      <alignment horizontal="left" vertical="center" wrapText="1"/>
    </xf>
    <xf numFmtId="0" fontId="7" fillId="11" borderId="5" xfId="0" applyFont="1" applyFill="1" applyBorder="1" applyAlignment="1">
      <alignment horizontal="left" vertical="center" wrapText="1"/>
    </xf>
    <xf numFmtId="0" fontId="7" fillId="11" borderId="0" xfId="0" applyFont="1" applyFill="1" applyAlignment="1">
      <alignment vertical="center"/>
    </xf>
    <xf numFmtId="10" fontId="8" fillId="11" borderId="0" xfId="1" applyNumberFormat="1" applyFont="1" applyFill="1" applyBorder="1" applyAlignment="1">
      <alignment horizontal="center" vertical="center"/>
    </xf>
    <xf numFmtId="0" fontId="7" fillId="11" borderId="5" xfId="0" applyFont="1" applyFill="1" applyBorder="1" applyAlignment="1">
      <alignment vertical="center"/>
    </xf>
    <xf numFmtId="10" fontId="8" fillId="11" borderId="5" xfId="1" applyNumberFormat="1" applyFont="1" applyFill="1" applyBorder="1" applyAlignment="1">
      <alignment horizontal="center" vertical="center"/>
    </xf>
    <xf numFmtId="0" fontId="7" fillId="0" borderId="2" xfId="2" applyFont="1" applyFill="1" applyBorder="1" applyAlignment="1">
      <alignment horizontal="right" vertical="center" wrapText="1"/>
    </xf>
    <xf numFmtId="164" fontId="7" fillId="0" borderId="2" xfId="2" applyNumberFormat="1" applyFont="1" applyFill="1" applyBorder="1" applyAlignment="1">
      <alignment horizontal="right" vertical="center" wrapText="1"/>
    </xf>
    <xf numFmtId="171" fontId="0" fillId="0" borderId="0" xfId="0" applyNumberFormat="1"/>
    <xf numFmtId="172" fontId="5" fillId="0" borderId="0" xfId="0" applyNumberFormat="1" applyFont="1"/>
    <xf numFmtId="170" fontId="2" fillId="0" borderId="0" xfId="0" applyNumberFormat="1" applyFont="1"/>
    <xf numFmtId="169" fontId="2" fillId="0" borderId="0" xfId="0" applyNumberFormat="1" applyFont="1"/>
    <xf numFmtId="169" fontId="7" fillId="0" borderId="0" xfId="0" applyNumberFormat="1" applyFont="1" applyAlignment="1">
      <alignment horizontal="center"/>
    </xf>
    <xf numFmtId="3" fontId="8" fillId="7" borderId="5" xfId="0" applyNumberFormat="1" applyFont="1" applyFill="1" applyBorder="1" applyAlignment="1">
      <alignment horizontal="center" vertical="center" wrapText="1"/>
    </xf>
    <xf numFmtId="3" fontId="7" fillId="11" borderId="0" xfId="0" applyNumberFormat="1" applyFont="1" applyFill="1" applyAlignment="1">
      <alignment horizontal="center" vertical="center"/>
    </xf>
    <xf numFmtId="3" fontId="7" fillId="11" borderId="5" xfId="0" applyNumberFormat="1" applyFont="1" applyFill="1" applyBorder="1" applyAlignment="1">
      <alignment horizontal="center" vertical="center"/>
    </xf>
    <xf numFmtId="3" fontId="8" fillId="11" borderId="0" xfId="0" applyNumberFormat="1" applyFont="1" applyFill="1" applyAlignment="1">
      <alignment horizontal="center"/>
    </xf>
    <xf numFmtId="3" fontId="5" fillId="0" borderId="0" xfId="0" applyNumberFormat="1" applyFont="1"/>
    <xf numFmtId="173" fontId="0" fillId="0" borderId="0" xfId="0" applyNumberFormat="1"/>
    <xf numFmtId="174" fontId="0" fillId="0" borderId="0" xfId="0" applyNumberFormat="1"/>
    <xf numFmtId="173" fontId="0" fillId="0" borderId="0" xfId="0" applyNumberFormat="1" applyBorder="1"/>
    <xf numFmtId="164" fontId="10" fillId="0" borderId="0" xfId="0" applyNumberFormat="1" applyFont="1" applyBorder="1" applyAlignment="1">
      <alignment horizontal="center" vertical="center"/>
    </xf>
    <xf numFmtId="0" fontId="0" fillId="0" borderId="0" xfId="0" applyBorder="1"/>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cellXfs>
  <cellStyles count="5">
    <cellStyle name="Entrada" xfId="2" builtinId="20"/>
    <cellStyle name="Normal" xfId="0" builtinId="0"/>
    <cellStyle name="Normal 2" xfId="3"/>
    <cellStyle name="Porcentaje" xfId="1"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01"/>
  <sheetViews>
    <sheetView workbookViewId="0">
      <selection activeCell="D2" sqref="D2"/>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5.7109375" customWidth="1"/>
    <col min="11" max="11" width="16.42578125" customWidth="1"/>
    <col min="12" max="12" width="13.7109375" customWidth="1"/>
    <col min="14" max="14" width="14" customWidth="1"/>
    <col min="16" max="16" width="13.28515625" customWidth="1"/>
  </cols>
  <sheetData>
    <row r="3" spans="2:16" ht="45" x14ac:dyDescent="0.2">
      <c r="B3" s="14" t="s">
        <v>246</v>
      </c>
      <c r="C3" s="14" t="s">
        <v>247</v>
      </c>
      <c r="D3" s="14" t="s">
        <v>248</v>
      </c>
      <c r="E3" s="14" t="s">
        <v>249</v>
      </c>
      <c r="F3" s="14" t="s">
        <v>250</v>
      </c>
      <c r="G3" s="14" t="s">
        <v>251</v>
      </c>
      <c r="H3" s="14" t="s">
        <v>252</v>
      </c>
      <c r="I3" s="14" t="s">
        <v>253</v>
      </c>
      <c r="J3" s="15" t="s">
        <v>558</v>
      </c>
      <c r="K3" s="15" t="s">
        <v>254</v>
      </c>
      <c r="L3" s="15" t="s">
        <v>255</v>
      </c>
      <c r="M3" s="15" t="s">
        <v>256</v>
      </c>
      <c r="N3" s="15" t="s">
        <v>257</v>
      </c>
      <c r="O3" s="15" t="s">
        <v>256</v>
      </c>
      <c r="P3" s="15" t="s">
        <v>258</v>
      </c>
    </row>
    <row r="4" spans="2:16" ht="15" x14ac:dyDescent="0.25">
      <c r="B4" s="16" t="s">
        <v>259</v>
      </c>
      <c r="C4" s="16">
        <v>1</v>
      </c>
      <c r="D4" s="16" t="s">
        <v>260</v>
      </c>
      <c r="E4" s="16" t="s">
        <v>260</v>
      </c>
      <c r="F4" s="16">
        <v>0</v>
      </c>
      <c r="G4" s="17" t="s">
        <v>261</v>
      </c>
      <c r="H4" s="17" t="s">
        <v>262</v>
      </c>
      <c r="I4" s="17" t="s">
        <v>263</v>
      </c>
      <c r="J4" s="17" t="s">
        <v>210</v>
      </c>
      <c r="K4" s="17" t="s">
        <v>210</v>
      </c>
      <c r="L4" s="17" t="s">
        <v>229</v>
      </c>
      <c r="M4" s="17" t="s">
        <v>476</v>
      </c>
      <c r="N4" s="17" t="s">
        <v>229</v>
      </c>
      <c r="O4" s="17" t="s">
        <v>476</v>
      </c>
      <c r="P4" s="17" t="b">
        <v>1</v>
      </c>
    </row>
    <row r="5" spans="2:16" ht="15" x14ac:dyDescent="0.25">
      <c r="B5" s="16" t="s">
        <v>264</v>
      </c>
      <c r="C5" s="16">
        <v>1</v>
      </c>
      <c r="D5" s="16" t="s">
        <v>260</v>
      </c>
      <c r="E5" s="16" t="s">
        <v>265</v>
      </c>
      <c r="F5" s="16">
        <v>0</v>
      </c>
      <c r="G5" s="17" t="s">
        <v>261</v>
      </c>
      <c r="H5" s="17" t="s">
        <v>262</v>
      </c>
      <c r="I5" s="17" t="s">
        <v>266</v>
      </c>
      <c r="J5" s="17" t="s">
        <v>210</v>
      </c>
      <c r="K5" s="17" t="s">
        <v>210</v>
      </c>
      <c r="L5" s="17" t="s">
        <v>229</v>
      </c>
      <c r="M5" s="17" t="s">
        <v>476</v>
      </c>
      <c r="N5" s="17" t="s">
        <v>229</v>
      </c>
      <c r="O5" s="17" t="s">
        <v>476</v>
      </c>
      <c r="P5" s="17" t="b">
        <v>1</v>
      </c>
    </row>
    <row r="6" spans="2:16" ht="15" x14ac:dyDescent="0.25">
      <c r="B6" s="16" t="s">
        <v>267</v>
      </c>
      <c r="C6" s="16">
        <v>1</v>
      </c>
      <c r="D6" s="16" t="s">
        <v>260</v>
      </c>
      <c r="E6" s="16" t="s">
        <v>268</v>
      </c>
      <c r="F6" s="16">
        <v>0</v>
      </c>
      <c r="G6" s="17" t="s">
        <v>261</v>
      </c>
      <c r="H6" s="17" t="s">
        <v>262</v>
      </c>
      <c r="I6" s="17" t="s">
        <v>269</v>
      </c>
      <c r="J6" s="17" t="s">
        <v>210</v>
      </c>
      <c r="K6" s="17" t="s">
        <v>210</v>
      </c>
      <c r="L6" s="17" t="s">
        <v>229</v>
      </c>
      <c r="M6" s="17" t="s">
        <v>476</v>
      </c>
      <c r="N6" s="17" t="s">
        <v>229</v>
      </c>
      <c r="O6" s="17" t="s">
        <v>476</v>
      </c>
      <c r="P6" s="17" t="b">
        <v>1</v>
      </c>
    </row>
    <row r="7" spans="2:16" ht="15" x14ac:dyDescent="0.25">
      <c r="B7" s="16" t="s">
        <v>270</v>
      </c>
      <c r="C7" s="16">
        <v>1</v>
      </c>
      <c r="D7" s="16" t="s">
        <v>260</v>
      </c>
      <c r="E7" s="16" t="s">
        <v>271</v>
      </c>
      <c r="F7" s="16">
        <v>0</v>
      </c>
      <c r="G7" s="17" t="s">
        <v>261</v>
      </c>
      <c r="H7" s="17" t="s">
        <v>262</v>
      </c>
      <c r="I7" s="17" t="s">
        <v>272</v>
      </c>
      <c r="J7" s="17" t="s">
        <v>210</v>
      </c>
      <c r="K7" s="17" t="s">
        <v>210</v>
      </c>
      <c r="L7" s="17" t="s">
        <v>229</v>
      </c>
      <c r="M7" s="17" t="s">
        <v>476</v>
      </c>
      <c r="N7" s="17" t="s">
        <v>229</v>
      </c>
      <c r="O7" s="17" t="s">
        <v>476</v>
      </c>
      <c r="P7" s="17" t="b">
        <v>1</v>
      </c>
    </row>
    <row r="8" spans="2:16" ht="15" x14ac:dyDescent="0.25">
      <c r="B8" s="16" t="s">
        <v>273</v>
      </c>
      <c r="C8" s="16">
        <v>1</v>
      </c>
      <c r="D8" s="16" t="s">
        <v>260</v>
      </c>
      <c r="E8" s="16" t="s">
        <v>274</v>
      </c>
      <c r="F8" s="16">
        <v>0</v>
      </c>
      <c r="G8" s="17" t="s">
        <v>261</v>
      </c>
      <c r="H8" s="17" t="s">
        <v>262</v>
      </c>
      <c r="I8" s="17" t="s">
        <v>275</v>
      </c>
      <c r="J8" s="17" t="s">
        <v>210</v>
      </c>
      <c r="K8" s="17" t="s">
        <v>210</v>
      </c>
      <c r="L8" s="17" t="s">
        <v>229</v>
      </c>
      <c r="M8" s="17" t="s">
        <v>476</v>
      </c>
      <c r="N8" s="17" t="s">
        <v>229</v>
      </c>
      <c r="O8" s="17" t="s">
        <v>476</v>
      </c>
      <c r="P8" s="17" t="b">
        <v>1</v>
      </c>
    </row>
    <row r="9" spans="2:16" ht="15" x14ac:dyDescent="0.25">
      <c r="B9" s="16" t="s">
        <v>276</v>
      </c>
      <c r="C9" s="16">
        <v>1</v>
      </c>
      <c r="D9" s="16" t="s">
        <v>260</v>
      </c>
      <c r="E9" s="16" t="s">
        <v>277</v>
      </c>
      <c r="F9" s="16">
        <v>0</v>
      </c>
      <c r="G9" s="17" t="s">
        <v>261</v>
      </c>
      <c r="H9" s="17" t="s">
        <v>262</v>
      </c>
      <c r="I9" s="17" t="s">
        <v>278</v>
      </c>
      <c r="J9" s="17" t="s">
        <v>210</v>
      </c>
      <c r="K9" s="17" t="s">
        <v>210</v>
      </c>
      <c r="L9" s="17" t="s">
        <v>229</v>
      </c>
      <c r="M9" s="17" t="s">
        <v>476</v>
      </c>
      <c r="N9" s="17" t="s">
        <v>229</v>
      </c>
      <c r="O9" s="17" t="s">
        <v>476</v>
      </c>
      <c r="P9" s="17" t="b">
        <v>1</v>
      </c>
    </row>
    <row r="10" spans="2:16" ht="15" x14ac:dyDescent="0.25">
      <c r="B10" s="16" t="s">
        <v>279</v>
      </c>
      <c r="C10" s="16">
        <v>1</v>
      </c>
      <c r="D10" s="16" t="s">
        <v>260</v>
      </c>
      <c r="E10" s="16" t="s">
        <v>280</v>
      </c>
      <c r="F10" s="16">
        <v>0</v>
      </c>
      <c r="G10" s="17" t="s">
        <v>261</v>
      </c>
      <c r="H10" s="17" t="s">
        <v>262</v>
      </c>
      <c r="I10" s="17" t="s">
        <v>281</v>
      </c>
      <c r="J10" s="17" t="s">
        <v>210</v>
      </c>
      <c r="K10" s="17" t="s">
        <v>210</v>
      </c>
      <c r="L10" s="17" t="s">
        <v>229</v>
      </c>
      <c r="M10" s="17" t="s">
        <v>476</v>
      </c>
      <c r="N10" s="17" t="s">
        <v>229</v>
      </c>
      <c r="O10" s="17" t="s">
        <v>476</v>
      </c>
      <c r="P10" s="17" t="b">
        <v>1</v>
      </c>
    </row>
    <row r="11" spans="2:16" ht="15" x14ac:dyDescent="0.25">
      <c r="B11" s="16" t="s">
        <v>282</v>
      </c>
      <c r="C11" s="16">
        <v>1</v>
      </c>
      <c r="D11" s="16" t="s">
        <v>260</v>
      </c>
      <c r="E11" s="16" t="s">
        <v>283</v>
      </c>
      <c r="F11" s="16">
        <v>0</v>
      </c>
      <c r="G11" s="17" t="s">
        <v>261</v>
      </c>
      <c r="H11" s="17" t="s">
        <v>262</v>
      </c>
      <c r="I11" s="17" t="s">
        <v>284</v>
      </c>
      <c r="J11" s="17" t="s">
        <v>210</v>
      </c>
      <c r="K11" s="17" t="s">
        <v>210</v>
      </c>
      <c r="L11" s="17" t="s">
        <v>229</v>
      </c>
      <c r="M11" s="17" t="s">
        <v>476</v>
      </c>
      <c r="N11" s="17" t="s">
        <v>229</v>
      </c>
      <c r="O11" s="17" t="s">
        <v>476</v>
      </c>
      <c r="P11" s="17" t="b">
        <v>1</v>
      </c>
    </row>
    <row r="12" spans="2:16" ht="15" x14ac:dyDescent="0.25">
      <c r="B12" s="16" t="s">
        <v>285</v>
      </c>
      <c r="C12" s="16">
        <v>1</v>
      </c>
      <c r="D12" s="16" t="s">
        <v>260</v>
      </c>
      <c r="E12" s="16" t="s">
        <v>286</v>
      </c>
      <c r="F12" s="16">
        <v>0</v>
      </c>
      <c r="G12" s="17" t="s">
        <v>261</v>
      </c>
      <c r="H12" s="17" t="s">
        <v>262</v>
      </c>
      <c r="I12" s="17" t="s">
        <v>287</v>
      </c>
      <c r="J12" s="17" t="s">
        <v>210</v>
      </c>
      <c r="K12" s="17" t="s">
        <v>210</v>
      </c>
      <c r="L12" s="17" t="s">
        <v>229</v>
      </c>
      <c r="M12" s="17" t="s">
        <v>476</v>
      </c>
      <c r="N12" s="17" t="s">
        <v>229</v>
      </c>
      <c r="O12" s="17" t="s">
        <v>476</v>
      </c>
      <c r="P12" s="17" t="b">
        <v>1</v>
      </c>
    </row>
    <row r="13" spans="2:16" ht="15" x14ac:dyDescent="0.25">
      <c r="B13" s="16" t="s">
        <v>288</v>
      </c>
      <c r="C13" s="16">
        <v>1</v>
      </c>
      <c r="D13" s="16" t="s">
        <v>260</v>
      </c>
      <c r="E13" s="16" t="s">
        <v>289</v>
      </c>
      <c r="F13" s="16">
        <v>0</v>
      </c>
      <c r="G13" s="17" t="s">
        <v>261</v>
      </c>
      <c r="H13" s="17" t="s">
        <v>262</v>
      </c>
      <c r="I13" s="17" t="s">
        <v>290</v>
      </c>
      <c r="J13" s="17" t="s">
        <v>210</v>
      </c>
      <c r="K13" s="17" t="s">
        <v>210</v>
      </c>
      <c r="L13" s="17" t="s">
        <v>229</v>
      </c>
      <c r="M13" s="17" t="s">
        <v>476</v>
      </c>
      <c r="N13" s="17" t="s">
        <v>229</v>
      </c>
      <c r="O13" s="17" t="s">
        <v>476</v>
      </c>
      <c r="P13" s="17" t="b">
        <v>1</v>
      </c>
    </row>
    <row r="14" spans="2:16" ht="15" x14ac:dyDescent="0.25">
      <c r="B14" s="16" t="s">
        <v>291</v>
      </c>
      <c r="C14" s="16">
        <v>1</v>
      </c>
      <c r="D14" s="16" t="s">
        <v>260</v>
      </c>
      <c r="E14" s="16" t="s">
        <v>292</v>
      </c>
      <c r="F14" s="16">
        <v>0</v>
      </c>
      <c r="G14" s="17" t="s">
        <v>261</v>
      </c>
      <c r="H14" s="17" t="s">
        <v>262</v>
      </c>
      <c r="I14" s="17" t="s">
        <v>293</v>
      </c>
      <c r="J14" s="17" t="s">
        <v>210</v>
      </c>
      <c r="K14" s="17" t="s">
        <v>210</v>
      </c>
      <c r="L14" s="17" t="s">
        <v>229</v>
      </c>
      <c r="M14" s="17" t="s">
        <v>476</v>
      </c>
      <c r="N14" s="17" t="s">
        <v>229</v>
      </c>
      <c r="O14" s="17" t="s">
        <v>476</v>
      </c>
      <c r="P14" s="17" t="b">
        <v>1</v>
      </c>
    </row>
    <row r="15" spans="2:16" ht="15" x14ac:dyDescent="0.25">
      <c r="B15" s="16" t="s">
        <v>294</v>
      </c>
      <c r="C15" s="16">
        <v>1</v>
      </c>
      <c r="D15" s="16" t="s">
        <v>260</v>
      </c>
      <c r="E15" s="16" t="s">
        <v>295</v>
      </c>
      <c r="F15" s="16">
        <v>0</v>
      </c>
      <c r="G15" s="17" t="s">
        <v>261</v>
      </c>
      <c r="H15" s="17" t="s">
        <v>262</v>
      </c>
      <c r="I15" s="17" t="s">
        <v>296</v>
      </c>
      <c r="J15" s="17" t="s">
        <v>210</v>
      </c>
      <c r="K15" s="17" t="s">
        <v>214</v>
      </c>
      <c r="L15" s="17" t="s">
        <v>230</v>
      </c>
      <c r="M15" s="17" t="s">
        <v>476</v>
      </c>
      <c r="N15" s="17" t="s">
        <v>229</v>
      </c>
      <c r="O15" s="17" t="s">
        <v>476</v>
      </c>
      <c r="P15" s="17" t="b">
        <v>1</v>
      </c>
    </row>
    <row r="16" spans="2:16" ht="15" x14ac:dyDescent="0.25">
      <c r="B16" s="16" t="s">
        <v>297</v>
      </c>
      <c r="C16" s="16">
        <v>1</v>
      </c>
      <c r="D16" s="16" t="s">
        <v>260</v>
      </c>
      <c r="E16" s="16" t="s">
        <v>298</v>
      </c>
      <c r="F16" s="16">
        <v>0</v>
      </c>
      <c r="G16" s="17" t="s">
        <v>261</v>
      </c>
      <c r="H16" s="17" t="s">
        <v>262</v>
      </c>
      <c r="I16" s="17" t="s">
        <v>299</v>
      </c>
      <c r="J16" s="17" t="s">
        <v>210</v>
      </c>
      <c r="K16" s="17" t="s">
        <v>210</v>
      </c>
      <c r="L16" s="17" t="s">
        <v>229</v>
      </c>
      <c r="M16" s="17" t="s">
        <v>476</v>
      </c>
      <c r="N16" s="17" t="s">
        <v>229</v>
      </c>
      <c r="O16" s="17" t="s">
        <v>476</v>
      </c>
      <c r="P16" s="17" t="b">
        <v>1</v>
      </c>
    </row>
    <row r="17" spans="2:16" ht="15" x14ac:dyDescent="0.25">
      <c r="B17" s="16" t="s">
        <v>300</v>
      </c>
      <c r="C17" s="16">
        <v>1</v>
      </c>
      <c r="D17" s="16" t="s">
        <v>260</v>
      </c>
      <c r="E17" s="16" t="s">
        <v>301</v>
      </c>
      <c r="F17" s="16">
        <v>0</v>
      </c>
      <c r="G17" s="17" t="s">
        <v>261</v>
      </c>
      <c r="H17" s="17" t="s">
        <v>262</v>
      </c>
      <c r="I17" s="17" t="s">
        <v>302</v>
      </c>
      <c r="J17" s="17" t="s">
        <v>210</v>
      </c>
      <c r="K17" s="17" t="s">
        <v>210</v>
      </c>
      <c r="L17" s="17" t="s">
        <v>229</v>
      </c>
      <c r="M17" s="17" t="s">
        <v>476</v>
      </c>
      <c r="N17" s="17" t="s">
        <v>229</v>
      </c>
      <c r="O17" s="17" t="s">
        <v>476</v>
      </c>
      <c r="P17" s="17" t="b">
        <v>1</v>
      </c>
    </row>
    <row r="18" spans="2:16" ht="15" x14ac:dyDescent="0.25">
      <c r="B18" s="16" t="s">
        <v>303</v>
      </c>
      <c r="C18" s="16">
        <v>1</v>
      </c>
      <c r="D18" s="16" t="s">
        <v>260</v>
      </c>
      <c r="E18" s="16" t="s">
        <v>304</v>
      </c>
      <c r="F18" s="16">
        <v>0</v>
      </c>
      <c r="G18" s="17" t="s">
        <v>261</v>
      </c>
      <c r="H18" s="17" t="s">
        <v>262</v>
      </c>
      <c r="I18" s="17" t="s">
        <v>305</v>
      </c>
      <c r="J18" s="17" t="s">
        <v>210</v>
      </c>
      <c r="K18" s="17" t="s">
        <v>210</v>
      </c>
      <c r="L18" s="17" t="s">
        <v>229</v>
      </c>
      <c r="M18" s="17" t="s">
        <v>476</v>
      </c>
      <c r="N18" s="17" t="s">
        <v>229</v>
      </c>
      <c r="O18" s="17" t="s">
        <v>476</v>
      </c>
      <c r="P18" s="17" t="b">
        <v>1</v>
      </c>
    </row>
    <row r="19" spans="2:16" ht="15" x14ac:dyDescent="0.25">
      <c r="B19" s="16" t="s">
        <v>306</v>
      </c>
      <c r="C19" s="16">
        <v>1</v>
      </c>
      <c r="D19" s="16" t="s">
        <v>265</v>
      </c>
      <c r="E19" s="16" t="s">
        <v>260</v>
      </c>
      <c r="F19" s="16">
        <v>0</v>
      </c>
      <c r="G19" s="17" t="s">
        <v>261</v>
      </c>
      <c r="H19" s="17" t="s">
        <v>307</v>
      </c>
      <c r="I19" s="17" t="s">
        <v>308</v>
      </c>
      <c r="J19" s="17" t="s">
        <v>210</v>
      </c>
      <c r="K19" s="17" t="s">
        <v>210</v>
      </c>
      <c r="L19" s="17" t="s">
        <v>229</v>
      </c>
      <c r="M19" s="17" t="s">
        <v>476</v>
      </c>
      <c r="N19" s="17" t="s">
        <v>229</v>
      </c>
      <c r="O19" s="17" t="s">
        <v>476</v>
      </c>
      <c r="P19" s="17" t="b">
        <v>1</v>
      </c>
    </row>
    <row r="20" spans="2:16" ht="15" x14ac:dyDescent="0.25">
      <c r="B20" s="16" t="s">
        <v>309</v>
      </c>
      <c r="C20" s="16">
        <v>1</v>
      </c>
      <c r="D20" s="16" t="s">
        <v>265</v>
      </c>
      <c r="E20" s="16" t="s">
        <v>265</v>
      </c>
      <c r="F20" s="16">
        <v>0</v>
      </c>
      <c r="G20" s="17" t="s">
        <v>261</v>
      </c>
      <c r="H20" s="17" t="s">
        <v>307</v>
      </c>
      <c r="I20" s="17" t="s">
        <v>310</v>
      </c>
      <c r="J20" s="17" t="s">
        <v>210</v>
      </c>
      <c r="K20" s="17" t="s">
        <v>210</v>
      </c>
      <c r="L20" s="17" t="s">
        <v>229</v>
      </c>
      <c r="M20" s="17" t="s">
        <v>476</v>
      </c>
      <c r="N20" s="17" t="s">
        <v>229</v>
      </c>
      <c r="O20" s="17" t="s">
        <v>476</v>
      </c>
      <c r="P20" s="17" t="b">
        <v>1</v>
      </c>
    </row>
    <row r="21" spans="2:16" ht="15" x14ac:dyDescent="0.25">
      <c r="B21" s="16" t="s">
        <v>311</v>
      </c>
      <c r="C21" s="16">
        <v>1</v>
      </c>
      <c r="D21" s="16" t="s">
        <v>265</v>
      </c>
      <c r="E21" s="16" t="s">
        <v>268</v>
      </c>
      <c r="F21" s="16">
        <v>0</v>
      </c>
      <c r="G21" s="17" t="s">
        <v>261</v>
      </c>
      <c r="H21" s="17" t="s">
        <v>307</v>
      </c>
      <c r="I21" s="17" t="s">
        <v>312</v>
      </c>
      <c r="J21" s="17" t="s">
        <v>210</v>
      </c>
      <c r="K21" s="17" t="s">
        <v>210</v>
      </c>
      <c r="L21" s="17" t="s">
        <v>229</v>
      </c>
      <c r="M21" s="17" t="s">
        <v>476</v>
      </c>
      <c r="N21" s="17" t="s">
        <v>229</v>
      </c>
      <c r="O21" s="17" t="s">
        <v>476</v>
      </c>
      <c r="P21" s="17" t="b">
        <v>1</v>
      </c>
    </row>
    <row r="22" spans="2:16" ht="15" x14ac:dyDescent="0.25">
      <c r="B22" s="16" t="s">
        <v>313</v>
      </c>
      <c r="C22" s="16">
        <v>1</v>
      </c>
      <c r="D22" s="16" t="s">
        <v>265</v>
      </c>
      <c r="E22" s="16" t="s">
        <v>271</v>
      </c>
      <c r="F22" s="16">
        <v>1</v>
      </c>
      <c r="G22" s="17" t="s">
        <v>261</v>
      </c>
      <c r="H22" s="17" t="s">
        <v>307</v>
      </c>
      <c r="I22" s="17" t="s">
        <v>314</v>
      </c>
      <c r="J22" s="17" t="s">
        <v>211</v>
      </c>
      <c r="K22" s="17" t="s">
        <v>215</v>
      </c>
      <c r="L22" s="17" t="s">
        <v>231</v>
      </c>
      <c r="M22" s="17" t="s">
        <v>477</v>
      </c>
      <c r="N22" s="17" t="s">
        <v>243</v>
      </c>
      <c r="O22" s="17" t="s">
        <v>478</v>
      </c>
      <c r="P22" s="17" t="b">
        <v>0</v>
      </c>
    </row>
    <row r="23" spans="2:16" ht="15" x14ac:dyDescent="0.25">
      <c r="B23" s="16" t="s">
        <v>315</v>
      </c>
      <c r="C23" s="16">
        <v>2</v>
      </c>
      <c r="D23" s="16" t="s">
        <v>265</v>
      </c>
      <c r="E23" s="16" t="s">
        <v>271</v>
      </c>
      <c r="F23" s="16">
        <v>2</v>
      </c>
      <c r="G23" s="17" t="s">
        <v>261</v>
      </c>
      <c r="H23" s="17" t="s">
        <v>307</v>
      </c>
      <c r="I23" s="17" t="s">
        <v>314</v>
      </c>
      <c r="J23" s="17" t="s">
        <v>211</v>
      </c>
      <c r="K23" s="17" t="s">
        <v>216</v>
      </c>
      <c r="L23" s="17" t="s">
        <v>232</v>
      </c>
      <c r="M23" s="17" t="s">
        <v>478</v>
      </c>
      <c r="N23" s="17" t="s">
        <v>243</v>
      </c>
      <c r="O23" s="17" t="s">
        <v>478</v>
      </c>
      <c r="P23" s="17" t="b">
        <v>0</v>
      </c>
    </row>
    <row r="24" spans="2:16" ht="15" x14ac:dyDescent="0.25">
      <c r="B24" s="16" t="s">
        <v>316</v>
      </c>
      <c r="C24" s="16">
        <v>3</v>
      </c>
      <c r="D24" s="16" t="s">
        <v>265</v>
      </c>
      <c r="E24" s="16" t="s">
        <v>271</v>
      </c>
      <c r="F24" s="16">
        <v>3</v>
      </c>
      <c r="G24" s="17" t="s">
        <v>261</v>
      </c>
      <c r="H24" s="17" t="s">
        <v>307</v>
      </c>
      <c r="I24" s="17" t="s">
        <v>314</v>
      </c>
      <c r="J24" s="17" t="s">
        <v>211</v>
      </c>
      <c r="K24" s="17" t="s">
        <v>225</v>
      </c>
      <c r="L24" s="17" t="s">
        <v>229</v>
      </c>
      <c r="M24" s="17" t="s">
        <v>476</v>
      </c>
      <c r="N24" s="17" t="s">
        <v>229</v>
      </c>
      <c r="O24" s="17" t="s">
        <v>476</v>
      </c>
      <c r="P24" s="17" t="b">
        <v>1</v>
      </c>
    </row>
    <row r="25" spans="2:16" ht="15" x14ac:dyDescent="0.25">
      <c r="B25" s="16" t="s">
        <v>317</v>
      </c>
      <c r="C25" s="16">
        <v>1</v>
      </c>
      <c r="D25" s="16" t="s">
        <v>265</v>
      </c>
      <c r="E25" s="16" t="s">
        <v>274</v>
      </c>
      <c r="F25" s="16">
        <v>0</v>
      </c>
      <c r="G25" s="17" t="s">
        <v>261</v>
      </c>
      <c r="H25" s="17" t="s">
        <v>307</v>
      </c>
      <c r="I25" s="17" t="s">
        <v>318</v>
      </c>
      <c r="J25" s="17" t="s">
        <v>210</v>
      </c>
      <c r="K25" s="17" t="s">
        <v>210</v>
      </c>
      <c r="L25" s="17" t="s">
        <v>229</v>
      </c>
      <c r="M25" s="17" t="s">
        <v>476</v>
      </c>
      <c r="N25" s="17" t="s">
        <v>229</v>
      </c>
      <c r="O25" s="17" t="s">
        <v>476</v>
      </c>
      <c r="P25" s="17" t="b">
        <v>1</v>
      </c>
    </row>
    <row r="26" spans="2:16" ht="15" x14ac:dyDescent="0.25">
      <c r="B26" s="16" t="s">
        <v>319</v>
      </c>
      <c r="C26" s="16">
        <v>5</v>
      </c>
      <c r="D26" s="16" t="s">
        <v>265</v>
      </c>
      <c r="E26" s="16" t="s">
        <v>271</v>
      </c>
      <c r="F26" s="16">
        <v>5</v>
      </c>
      <c r="G26" s="17" t="s">
        <v>261</v>
      </c>
      <c r="H26" s="17" t="s">
        <v>307</v>
      </c>
      <c r="I26" s="17" t="s">
        <v>314</v>
      </c>
      <c r="J26" s="17" t="s">
        <v>211</v>
      </c>
      <c r="K26" s="17" t="s">
        <v>218</v>
      </c>
      <c r="L26" s="17" t="s">
        <v>234</v>
      </c>
      <c r="M26" s="17" t="s">
        <v>478</v>
      </c>
      <c r="N26" s="17" t="s">
        <v>243</v>
      </c>
      <c r="O26" s="17" t="s">
        <v>478</v>
      </c>
      <c r="P26" s="17" t="b">
        <v>0</v>
      </c>
    </row>
    <row r="27" spans="2:16" ht="15" x14ac:dyDescent="0.25">
      <c r="B27" s="16" t="s">
        <v>320</v>
      </c>
      <c r="C27" s="16">
        <v>6</v>
      </c>
      <c r="D27" s="16" t="s">
        <v>265</v>
      </c>
      <c r="E27" s="16" t="s">
        <v>271</v>
      </c>
      <c r="F27" s="16">
        <v>6</v>
      </c>
      <c r="G27" s="17" t="s">
        <v>261</v>
      </c>
      <c r="H27" s="17" t="s">
        <v>307</v>
      </c>
      <c r="I27" s="17" t="s">
        <v>314</v>
      </c>
      <c r="J27" s="17" t="s">
        <v>479</v>
      </c>
      <c r="K27" s="17" t="s">
        <v>479</v>
      </c>
      <c r="L27" s="17" t="s">
        <v>479</v>
      </c>
      <c r="M27" s="17" t="s">
        <v>479</v>
      </c>
      <c r="N27" s="17" t="s">
        <v>479</v>
      </c>
      <c r="O27" s="17" t="s">
        <v>479</v>
      </c>
      <c r="P27" s="17" t="s">
        <v>479</v>
      </c>
    </row>
    <row r="28" spans="2:16" ht="15" x14ac:dyDescent="0.25">
      <c r="B28" s="16" t="s">
        <v>321</v>
      </c>
      <c r="C28" s="16">
        <v>1</v>
      </c>
      <c r="D28" s="16" t="s">
        <v>265</v>
      </c>
      <c r="E28" s="16" t="s">
        <v>277</v>
      </c>
      <c r="F28" s="16">
        <v>0</v>
      </c>
      <c r="G28" s="17" t="s">
        <v>261</v>
      </c>
      <c r="H28" s="17" t="s">
        <v>307</v>
      </c>
      <c r="I28" s="17" t="s">
        <v>322</v>
      </c>
      <c r="J28" s="17" t="s">
        <v>210</v>
      </c>
      <c r="K28" s="17" t="s">
        <v>210</v>
      </c>
      <c r="L28" s="17" t="s">
        <v>229</v>
      </c>
      <c r="M28" s="17" t="s">
        <v>476</v>
      </c>
      <c r="N28" s="17" t="s">
        <v>229</v>
      </c>
      <c r="O28" s="17" t="s">
        <v>476</v>
      </c>
      <c r="P28" s="17" t="b">
        <v>1</v>
      </c>
    </row>
    <row r="29" spans="2:16" ht="15" x14ac:dyDescent="0.25">
      <c r="B29" s="16" t="s">
        <v>323</v>
      </c>
      <c r="C29" s="16">
        <v>1</v>
      </c>
      <c r="D29" s="16" t="s">
        <v>265</v>
      </c>
      <c r="E29" s="16" t="s">
        <v>280</v>
      </c>
      <c r="F29" s="16">
        <v>0</v>
      </c>
      <c r="G29" s="17" t="s">
        <v>261</v>
      </c>
      <c r="H29" s="17" t="s">
        <v>307</v>
      </c>
      <c r="I29" s="17" t="s">
        <v>324</v>
      </c>
      <c r="J29" s="17" t="s">
        <v>210</v>
      </c>
      <c r="K29" s="17" t="s">
        <v>210</v>
      </c>
      <c r="L29" s="17" t="s">
        <v>229</v>
      </c>
      <c r="M29" s="17" t="s">
        <v>476</v>
      </c>
      <c r="N29" s="17" t="s">
        <v>229</v>
      </c>
      <c r="O29" s="17" t="s">
        <v>476</v>
      </c>
      <c r="P29" s="17" t="b">
        <v>1</v>
      </c>
    </row>
    <row r="30" spans="2:16" ht="15" x14ac:dyDescent="0.25">
      <c r="B30" s="16" t="s">
        <v>325</v>
      </c>
      <c r="C30" s="16">
        <v>1</v>
      </c>
      <c r="D30" s="16" t="s">
        <v>265</v>
      </c>
      <c r="E30" s="16" t="s">
        <v>283</v>
      </c>
      <c r="F30" s="16">
        <v>0</v>
      </c>
      <c r="G30" s="17" t="s">
        <v>261</v>
      </c>
      <c r="H30" s="17" t="s">
        <v>307</v>
      </c>
      <c r="I30" s="17" t="s">
        <v>326</v>
      </c>
      <c r="J30" s="17" t="s">
        <v>210</v>
      </c>
      <c r="K30" s="17" t="s">
        <v>210</v>
      </c>
      <c r="L30" s="17" t="s">
        <v>229</v>
      </c>
      <c r="M30" s="17" t="s">
        <v>476</v>
      </c>
      <c r="N30" s="17" t="s">
        <v>229</v>
      </c>
      <c r="O30" s="17" t="s">
        <v>476</v>
      </c>
      <c r="P30" s="17" t="b">
        <v>1</v>
      </c>
    </row>
    <row r="31" spans="2:16" ht="15" x14ac:dyDescent="0.25">
      <c r="B31" s="16" t="s">
        <v>327</v>
      </c>
      <c r="C31" s="16">
        <v>1</v>
      </c>
      <c r="D31" s="16" t="s">
        <v>268</v>
      </c>
      <c r="E31" s="16" t="s">
        <v>268</v>
      </c>
      <c r="F31" s="16">
        <v>0</v>
      </c>
      <c r="G31" s="17" t="s">
        <v>261</v>
      </c>
      <c r="H31" s="17" t="s">
        <v>328</v>
      </c>
      <c r="I31" s="17" t="s">
        <v>329</v>
      </c>
      <c r="J31" s="17" t="s">
        <v>210</v>
      </c>
      <c r="K31" s="17" t="s">
        <v>210</v>
      </c>
      <c r="L31" s="17" t="s">
        <v>229</v>
      </c>
      <c r="M31" s="17" t="s">
        <v>476</v>
      </c>
      <c r="N31" s="17" t="s">
        <v>229</v>
      </c>
      <c r="O31" s="17" t="s">
        <v>476</v>
      </c>
      <c r="P31" s="17" t="b">
        <v>1</v>
      </c>
    </row>
    <row r="32" spans="2:16" ht="15" x14ac:dyDescent="0.25">
      <c r="B32" s="16" t="s">
        <v>330</v>
      </c>
      <c r="C32" s="16">
        <v>1</v>
      </c>
      <c r="D32" s="16" t="s">
        <v>268</v>
      </c>
      <c r="E32" s="16" t="s">
        <v>260</v>
      </c>
      <c r="F32" s="16">
        <v>0</v>
      </c>
      <c r="G32" s="17" t="s">
        <v>261</v>
      </c>
      <c r="H32" s="17" t="s">
        <v>328</v>
      </c>
      <c r="I32" s="17" t="s">
        <v>331</v>
      </c>
      <c r="J32" s="17" t="s">
        <v>211</v>
      </c>
      <c r="K32" s="17" t="s">
        <v>219</v>
      </c>
      <c r="L32" s="17" t="s">
        <v>235</v>
      </c>
      <c r="M32" s="17" t="s">
        <v>480</v>
      </c>
      <c r="N32" s="17" t="s">
        <v>243</v>
      </c>
      <c r="O32" s="17" t="s">
        <v>478</v>
      </c>
      <c r="P32" s="17" t="b">
        <v>0</v>
      </c>
    </row>
    <row r="33" spans="2:16" ht="15" x14ac:dyDescent="0.25">
      <c r="B33" s="16" t="s">
        <v>332</v>
      </c>
      <c r="C33" s="16">
        <v>1</v>
      </c>
      <c r="D33" s="16" t="s">
        <v>268</v>
      </c>
      <c r="E33" s="16" t="s">
        <v>265</v>
      </c>
      <c r="F33" s="16">
        <v>0</v>
      </c>
      <c r="G33" s="17" t="s">
        <v>261</v>
      </c>
      <c r="H33" s="17" t="s">
        <v>328</v>
      </c>
      <c r="I33" s="17" t="s">
        <v>333</v>
      </c>
      <c r="J33" s="17" t="s">
        <v>479</v>
      </c>
      <c r="K33" s="17" t="s">
        <v>479</v>
      </c>
      <c r="L33" s="17" t="s">
        <v>479</v>
      </c>
      <c r="M33" s="17" t="s">
        <v>479</v>
      </c>
      <c r="N33" s="17" t="s">
        <v>479</v>
      </c>
      <c r="O33" s="17" t="s">
        <v>479</v>
      </c>
      <c r="P33" s="17" t="s">
        <v>479</v>
      </c>
    </row>
    <row r="34" spans="2:16" ht="15" x14ac:dyDescent="0.25">
      <c r="B34" s="16" t="s">
        <v>334</v>
      </c>
      <c r="C34" s="16">
        <v>1</v>
      </c>
      <c r="D34" s="16" t="s">
        <v>268</v>
      </c>
      <c r="E34" s="16" t="s">
        <v>271</v>
      </c>
      <c r="F34" s="16">
        <v>0</v>
      </c>
      <c r="G34" s="17" t="s">
        <v>261</v>
      </c>
      <c r="H34" s="17" t="s">
        <v>328</v>
      </c>
      <c r="I34" s="17" t="s">
        <v>335</v>
      </c>
      <c r="J34" s="17" t="s">
        <v>210</v>
      </c>
      <c r="K34" s="17" t="s">
        <v>210</v>
      </c>
      <c r="L34" s="17" t="s">
        <v>229</v>
      </c>
      <c r="M34" s="17" t="s">
        <v>476</v>
      </c>
      <c r="N34" s="17" t="s">
        <v>229</v>
      </c>
      <c r="O34" s="17" t="s">
        <v>476</v>
      </c>
      <c r="P34" s="17" t="b">
        <v>1</v>
      </c>
    </row>
    <row r="35" spans="2:16" ht="15" x14ac:dyDescent="0.25">
      <c r="B35" s="16" t="s">
        <v>336</v>
      </c>
      <c r="C35" s="16">
        <v>1</v>
      </c>
      <c r="D35" s="16" t="s">
        <v>268</v>
      </c>
      <c r="E35" s="16" t="s">
        <v>274</v>
      </c>
      <c r="F35" s="16">
        <v>0</v>
      </c>
      <c r="G35" s="17" t="s">
        <v>261</v>
      </c>
      <c r="H35" s="17" t="s">
        <v>328</v>
      </c>
      <c r="I35" s="17" t="s">
        <v>337</v>
      </c>
      <c r="J35" s="17" t="s">
        <v>210</v>
      </c>
      <c r="K35" s="17" t="s">
        <v>210</v>
      </c>
      <c r="L35" s="17" t="s">
        <v>229</v>
      </c>
      <c r="M35" s="17" t="s">
        <v>476</v>
      </c>
      <c r="N35" s="17" t="s">
        <v>229</v>
      </c>
      <c r="O35" s="17" t="s">
        <v>476</v>
      </c>
      <c r="P35" s="17" t="b">
        <v>1</v>
      </c>
    </row>
    <row r="36" spans="2:16" ht="15" x14ac:dyDescent="0.25">
      <c r="B36" s="16" t="s">
        <v>338</v>
      </c>
      <c r="C36" s="16">
        <v>1</v>
      </c>
      <c r="D36" s="16" t="s">
        <v>268</v>
      </c>
      <c r="E36" s="16" t="s">
        <v>283</v>
      </c>
      <c r="F36" s="16">
        <v>0</v>
      </c>
      <c r="G36" s="17" t="s">
        <v>261</v>
      </c>
      <c r="H36" s="17" t="s">
        <v>328</v>
      </c>
      <c r="I36" s="17" t="s">
        <v>223</v>
      </c>
      <c r="J36" s="17" t="s">
        <v>210</v>
      </c>
      <c r="K36" s="17" t="s">
        <v>210</v>
      </c>
      <c r="L36" s="17" t="s">
        <v>229</v>
      </c>
      <c r="M36" s="17" t="s">
        <v>476</v>
      </c>
      <c r="N36" s="17" t="s">
        <v>229</v>
      </c>
      <c r="O36" s="17" t="s">
        <v>476</v>
      </c>
      <c r="P36" s="17" t="b">
        <v>1</v>
      </c>
    </row>
    <row r="37" spans="2:16" ht="15" x14ac:dyDescent="0.25">
      <c r="B37" s="16" t="s">
        <v>339</v>
      </c>
      <c r="C37" s="16">
        <v>1</v>
      </c>
      <c r="D37" s="16" t="s">
        <v>268</v>
      </c>
      <c r="E37" s="16" t="s">
        <v>286</v>
      </c>
      <c r="F37" s="16">
        <v>0</v>
      </c>
      <c r="G37" s="17" t="s">
        <v>261</v>
      </c>
      <c r="H37" s="17" t="s">
        <v>328</v>
      </c>
      <c r="I37" s="17" t="s">
        <v>340</v>
      </c>
      <c r="J37" s="17" t="s">
        <v>210</v>
      </c>
      <c r="K37" s="17" t="s">
        <v>210</v>
      </c>
      <c r="L37" s="17" t="s">
        <v>229</v>
      </c>
      <c r="M37" s="17" t="s">
        <v>476</v>
      </c>
      <c r="N37" s="17" t="s">
        <v>229</v>
      </c>
      <c r="O37" s="17" t="s">
        <v>476</v>
      </c>
      <c r="P37" s="17" t="b">
        <v>1</v>
      </c>
    </row>
    <row r="38" spans="2:16" ht="15" x14ac:dyDescent="0.25">
      <c r="B38" s="16" t="s">
        <v>341</v>
      </c>
      <c r="C38" s="16">
        <v>1</v>
      </c>
      <c r="D38" s="16" t="s">
        <v>268</v>
      </c>
      <c r="E38" s="16" t="s">
        <v>280</v>
      </c>
      <c r="F38" s="16">
        <v>0</v>
      </c>
      <c r="G38" s="17" t="s">
        <v>261</v>
      </c>
      <c r="H38" s="17" t="s">
        <v>328</v>
      </c>
      <c r="I38" s="17" t="s">
        <v>342</v>
      </c>
      <c r="J38" s="17" t="s">
        <v>211</v>
      </c>
      <c r="K38" s="17" t="s">
        <v>219</v>
      </c>
      <c r="L38" s="17" t="s">
        <v>235</v>
      </c>
      <c r="M38" s="17" t="s">
        <v>480</v>
      </c>
      <c r="N38" s="17" t="s">
        <v>243</v>
      </c>
      <c r="O38" s="17" t="s">
        <v>478</v>
      </c>
      <c r="P38" s="17" t="b">
        <v>0</v>
      </c>
    </row>
    <row r="39" spans="2:16" ht="15" x14ac:dyDescent="0.25">
      <c r="B39" s="16" t="s">
        <v>343</v>
      </c>
      <c r="C39" s="16">
        <v>1</v>
      </c>
      <c r="D39" s="16" t="s">
        <v>268</v>
      </c>
      <c r="E39" s="16" t="s">
        <v>289</v>
      </c>
      <c r="F39" s="16">
        <v>0</v>
      </c>
      <c r="G39" s="17" t="s">
        <v>261</v>
      </c>
      <c r="H39" s="17" t="s">
        <v>328</v>
      </c>
      <c r="I39" s="17" t="s">
        <v>344</v>
      </c>
      <c r="J39" s="17" t="s">
        <v>210</v>
      </c>
      <c r="K39" s="17" t="s">
        <v>210</v>
      </c>
      <c r="L39" s="17" t="s">
        <v>229</v>
      </c>
      <c r="M39" s="17" t="s">
        <v>476</v>
      </c>
      <c r="N39" s="17" t="s">
        <v>229</v>
      </c>
      <c r="O39" s="17" t="s">
        <v>476</v>
      </c>
      <c r="P39" s="17" t="b">
        <v>1</v>
      </c>
    </row>
    <row r="40" spans="2:16" ht="15" x14ac:dyDescent="0.25">
      <c r="B40" s="16" t="s">
        <v>345</v>
      </c>
      <c r="C40" s="16">
        <v>1</v>
      </c>
      <c r="D40" s="16" t="s">
        <v>271</v>
      </c>
      <c r="E40" s="16" t="s">
        <v>265</v>
      </c>
      <c r="F40" s="16">
        <v>0</v>
      </c>
      <c r="G40" s="17" t="s">
        <v>261</v>
      </c>
      <c r="H40" s="17" t="s">
        <v>346</v>
      </c>
      <c r="I40" s="17" t="s">
        <v>347</v>
      </c>
      <c r="J40" s="17" t="s">
        <v>212</v>
      </c>
      <c r="K40" s="17" t="s">
        <v>220</v>
      </c>
      <c r="L40" s="17" t="s">
        <v>237</v>
      </c>
      <c r="M40" s="17" t="s">
        <v>476</v>
      </c>
      <c r="N40" s="17" t="s">
        <v>229</v>
      </c>
      <c r="O40" s="17" t="s">
        <v>476</v>
      </c>
      <c r="P40" s="17" t="b">
        <v>1</v>
      </c>
    </row>
    <row r="41" spans="2:16" ht="15" x14ac:dyDescent="0.25">
      <c r="B41" s="16" t="s">
        <v>348</v>
      </c>
      <c r="C41" s="16">
        <v>1</v>
      </c>
      <c r="D41" s="16" t="s">
        <v>274</v>
      </c>
      <c r="E41" s="16" t="s">
        <v>260</v>
      </c>
      <c r="F41" s="16">
        <v>0</v>
      </c>
      <c r="G41" s="17" t="s">
        <v>261</v>
      </c>
      <c r="H41" s="17" t="s">
        <v>349</v>
      </c>
      <c r="I41" s="17" t="s">
        <v>350</v>
      </c>
      <c r="J41" s="17" t="s">
        <v>210</v>
      </c>
      <c r="K41" s="17" t="s">
        <v>210</v>
      </c>
      <c r="L41" s="17" t="s">
        <v>229</v>
      </c>
      <c r="M41" s="17" t="s">
        <v>476</v>
      </c>
      <c r="N41" s="17" t="s">
        <v>229</v>
      </c>
      <c r="O41" s="17" t="s">
        <v>476</v>
      </c>
      <c r="P41" s="17" t="b">
        <v>1</v>
      </c>
    </row>
    <row r="42" spans="2:16" ht="15" x14ac:dyDescent="0.25">
      <c r="B42" s="16" t="s">
        <v>351</v>
      </c>
      <c r="C42" s="16">
        <v>1</v>
      </c>
      <c r="D42" s="16" t="s">
        <v>271</v>
      </c>
      <c r="E42" s="16" t="s">
        <v>260</v>
      </c>
      <c r="F42" s="16">
        <v>0</v>
      </c>
      <c r="G42" s="17" t="s">
        <v>261</v>
      </c>
      <c r="H42" s="17" t="s">
        <v>346</v>
      </c>
      <c r="I42" s="17" t="s">
        <v>352</v>
      </c>
      <c r="J42" s="17" t="s">
        <v>212</v>
      </c>
      <c r="K42" s="17" t="s">
        <v>212</v>
      </c>
      <c r="L42" s="17" t="s">
        <v>236</v>
      </c>
      <c r="M42" s="17" t="s">
        <v>476</v>
      </c>
      <c r="N42" s="17" t="s">
        <v>245</v>
      </c>
      <c r="O42" s="17" t="s">
        <v>476</v>
      </c>
      <c r="P42" s="17" t="b">
        <v>0</v>
      </c>
    </row>
    <row r="43" spans="2:16" ht="15" x14ac:dyDescent="0.25">
      <c r="B43" s="16" t="s">
        <v>353</v>
      </c>
      <c r="C43" s="16">
        <v>1</v>
      </c>
      <c r="D43" s="16" t="s">
        <v>274</v>
      </c>
      <c r="E43" s="16" t="s">
        <v>265</v>
      </c>
      <c r="F43" s="16">
        <v>0</v>
      </c>
      <c r="G43" s="17" t="s">
        <v>261</v>
      </c>
      <c r="H43" s="17" t="s">
        <v>349</v>
      </c>
      <c r="I43" s="17" t="s">
        <v>354</v>
      </c>
      <c r="J43" s="17" t="s">
        <v>210</v>
      </c>
      <c r="K43" s="17" t="s">
        <v>210</v>
      </c>
      <c r="L43" s="17" t="s">
        <v>229</v>
      </c>
      <c r="M43" s="17" t="s">
        <v>476</v>
      </c>
      <c r="N43" s="17" t="s">
        <v>229</v>
      </c>
      <c r="O43" s="17" t="s">
        <v>476</v>
      </c>
      <c r="P43" s="17" t="b">
        <v>1</v>
      </c>
    </row>
    <row r="44" spans="2:16" ht="15" x14ac:dyDescent="0.25">
      <c r="B44" s="16" t="s">
        <v>355</v>
      </c>
      <c r="C44" s="16">
        <v>1</v>
      </c>
      <c r="D44" s="16" t="s">
        <v>271</v>
      </c>
      <c r="E44" s="16" t="s">
        <v>268</v>
      </c>
      <c r="F44" s="16">
        <v>0</v>
      </c>
      <c r="G44" s="17" t="s">
        <v>261</v>
      </c>
      <c r="H44" s="17" t="s">
        <v>346</v>
      </c>
      <c r="I44" s="17" t="s">
        <v>356</v>
      </c>
      <c r="J44" s="17" t="s">
        <v>212</v>
      </c>
      <c r="K44" s="17" t="s">
        <v>212</v>
      </c>
      <c r="L44" s="17" t="s">
        <v>236</v>
      </c>
      <c r="M44" s="17" t="s">
        <v>476</v>
      </c>
      <c r="N44" s="17" t="s">
        <v>245</v>
      </c>
      <c r="O44" s="17" t="s">
        <v>476</v>
      </c>
      <c r="P44" s="17" t="b">
        <v>0</v>
      </c>
    </row>
    <row r="45" spans="2:16" ht="15" x14ac:dyDescent="0.25">
      <c r="B45" s="16" t="s">
        <v>357</v>
      </c>
      <c r="C45" s="16">
        <v>1</v>
      </c>
      <c r="D45" s="16" t="s">
        <v>271</v>
      </c>
      <c r="E45" s="16" t="s">
        <v>271</v>
      </c>
      <c r="F45" s="16">
        <v>0</v>
      </c>
      <c r="G45" s="17" t="s">
        <v>261</v>
      </c>
      <c r="H45" s="17" t="s">
        <v>346</v>
      </c>
      <c r="I45" s="17" t="s">
        <v>358</v>
      </c>
      <c r="J45" s="17" t="s">
        <v>212</v>
      </c>
      <c r="K45" s="17" t="s">
        <v>212</v>
      </c>
      <c r="L45" s="17" t="s">
        <v>236</v>
      </c>
      <c r="M45" s="17" t="s">
        <v>476</v>
      </c>
      <c r="N45" s="17" t="s">
        <v>245</v>
      </c>
      <c r="O45" s="17" t="s">
        <v>476</v>
      </c>
      <c r="P45" s="17" t="b">
        <v>0</v>
      </c>
    </row>
    <row r="46" spans="2:16" ht="15" x14ac:dyDescent="0.25">
      <c r="B46" s="16" t="s">
        <v>359</v>
      </c>
      <c r="C46" s="16">
        <v>1</v>
      </c>
      <c r="D46" s="16" t="s">
        <v>271</v>
      </c>
      <c r="E46" s="16" t="s">
        <v>274</v>
      </c>
      <c r="F46" s="16">
        <v>0</v>
      </c>
      <c r="G46" s="17" t="s">
        <v>261</v>
      </c>
      <c r="H46" s="17" t="s">
        <v>346</v>
      </c>
      <c r="I46" s="17" t="s">
        <v>360</v>
      </c>
      <c r="J46" s="17" t="s">
        <v>212</v>
      </c>
      <c r="K46" s="17" t="s">
        <v>212</v>
      </c>
      <c r="L46" s="17" t="s">
        <v>236</v>
      </c>
      <c r="M46" s="17" t="s">
        <v>476</v>
      </c>
      <c r="N46" s="17" t="s">
        <v>245</v>
      </c>
      <c r="O46" s="17" t="s">
        <v>476</v>
      </c>
      <c r="P46" s="17" t="b">
        <v>0</v>
      </c>
    </row>
    <row r="47" spans="2:16" ht="15" x14ac:dyDescent="0.25">
      <c r="B47" s="16" t="s">
        <v>361</v>
      </c>
      <c r="C47" s="16">
        <v>1</v>
      </c>
      <c r="D47" s="16" t="s">
        <v>277</v>
      </c>
      <c r="E47" s="16" t="s">
        <v>260</v>
      </c>
      <c r="F47" s="16">
        <v>0</v>
      </c>
      <c r="G47" s="17" t="s">
        <v>261</v>
      </c>
      <c r="H47" s="17" t="s">
        <v>362</v>
      </c>
      <c r="I47" s="17" t="s">
        <v>363</v>
      </c>
      <c r="J47" s="17" t="s">
        <v>210</v>
      </c>
      <c r="K47" s="17" t="s">
        <v>210</v>
      </c>
      <c r="L47" s="17" t="s">
        <v>229</v>
      </c>
      <c r="M47" s="17" t="s">
        <v>476</v>
      </c>
      <c r="N47" s="17" t="s">
        <v>229</v>
      </c>
      <c r="O47" s="17" t="s">
        <v>476</v>
      </c>
      <c r="P47" s="17" t="b">
        <v>1</v>
      </c>
    </row>
    <row r="48" spans="2:16" ht="15" x14ac:dyDescent="0.25">
      <c r="B48" s="16" t="s">
        <v>364</v>
      </c>
      <c r="C48" s="16">
        <v>1</v>
      </c>
      <c r="D48" s="16" t="s">
        <v>277</v>
      </c>
      <c r="E48" s="16" t="s">
        <v>265</v>
      </c>
      <c r="F48" s="16">
        <v>0</v>
      </c>
      <c r="G48" s="17" t="s">
        <v>261</v>
      </c>
      <c r="H48" s="17" t="s">
        <v>362</v>
      </c>
      <c r="I48" s="17" t="s">
        <v>365</v>
      </c>
      <c r="J48" s="17" t="s">
        <v>210</v>
      </c>
      <c r="K48" s="17" t="s">
        <v>210</v>
      </c>
      <c r="L48" s="17" t="s">
        <v>229</v>
      </c>
      <c r="M48" s="17" t="s">
        <v>476</v>
      </c>
      <c r="N48" s="17" t="s">
        <v>229</v>
      </c>
      <c r="O48" s="17" t="s">
        <v>476</v>
      </c>
      <c r="P48" s="17" t="b">
        <v>1</v>
      </c>
    </row>
    <row r="49" spans="2:16" ht="15" x14ac:dyDescent="0.25">
      <c r="B49" s="16" t="s">
        <v>366</v>
      </c>
      <c r="C49" s="16">
        <v>1</v>
      </c>
      <c r="D49" s="16" t="s">
        <v>277</v>
      </c>
      <c r="E49" s="16" t="s">
        <v>268</v>
      </c>
      <c r="F49" s="16">
        <v>0</v>
      </c>
      <c r="G49" s="17" t="s">
        <v>261</v>
      </c>
      <c r="H49" s="17" t="s">
        <v>362</v>
      </c>
      <c r="I49" s="17" t="s">
        <v>367</v>
      </c>
      <c r="J49" s="17" t="s">
        <v>210</v>
      </c>
      <c r="K49" s="17" t="s">
        <v>210</v>
      </c>
      <c r="L49" s="17" t="s">
        <v>229</v>
      </c>
      <c r="M49" s="17" t="s">
        <v>476</v>
      </c>
      <c r="N49" s="17" t="s">
        <v>229</v>
      </c>
      <c r="O49" s="17" t="s">
        <v>476</v>
      </c>
      <c r="P49" s="17" t="b">
        <v>1</v>
      </c>
    </row>
    <row r="50" spans="2:16" ht="15" x14ac:dyDescent="0.25">
      <c r="B50" s="16" t="s">
        <v>368</v>
      </c>
      <c r="C50" s="16">
        <v>1</v>
      </c>
      <c r="D50" s="16" t="s">
        <v>280</v>
      </c>
      <c r="E50" s="16" t="s">
        <v>260</v>
      </c>
      <c r="F50" s="16">
        <v>0</v>
      </c>
      <c r="G50" s="17" t="s">
        <v>261</v>
      </c>
      <c r="H50" s="17" t="s">
        <v>369</v>
      </c>
      <c r="I50" s="17" t="s">
        <v>370</v>
      </c>
      <c r="J50" s="17" t="s">
        <v>210</v>
      </c>
      <c r="K50" s="17" t="s">
        <v>210</v>
      </c>
      <c r="L50" s="17" t="s">
        <v>229</v>
      </c>
      <c r="M50" s="17" t="s">
        <v>476</v>
      </c>
      <c r="N50" s="17" t="s">
        <v>229</v>
      </c>
      <c r="O50" s="17" t="s">
        <v>476</v>
      </c>
      <c r="P50" s="17" t="b">
        <v>1</v>
      </c>
    </row>
    <row r="51" spans="2:16" ht="15" x14ac:dyDescent="0.25">
      <c r="B51" s="16" t="s">
        <v>371</v>
      </c>
      <c r="C51" s="16">
        <v>1</v>
      </c>
      <c r="D51" s="16" t="s">
        <v>280</v>
      </c>
      <c r="E51" s="16" t="s">
        <v>265</v>
      </c>
      <c r="F51" s="16">
        <v>0</v>
      </c>
      <c r="G51" s="17" t="s">
        <v>261</v>
      </c>
      <c r="H51" s="17" t="s">
        <v>369</v>
      </c>
      <c r="I51" s="17" t="s">
        <v>372</v>
      </c>
      <c r="J51" s="17" t="s">
        <v>210</v>
      </c>
      <c r="K51" s="17" t="s">
        <v>210</v>
      </c>
      <c r="L51" s="17" t="s">
        <v>229</v>
      </c>
      <c r="M51" s="17" t="s">
        <v>476</v>
      </c>
      <c r="N51" s="17" t="s">
        <v>229</v>
      </c>
      <c r="O51" s="17" t="s">
        <v>476</v>
      </c>
      <c r="P51" s="17" t="b">
        <v>1</v>
      </c>
    </row>
    <row r="52" spans="2:16" ht="15" x14ac:dyDescent="0.25">
      <c r="B52" s="16" t="s">
        <v>373</v>
      </c>
      <c r="C52" s="16">
        <v>1</v>
      </c>
      <c r="D52" s="16" t="s">
        <v>283</v>
      </c>
      <c r="E52" s="16" t="s">
        <v>260</v>
      </c>
      <c r="F52" s="16">
        <v>0</v>
      </c>
      <c r="G52" s="17" t="s">
        <v>261</v>
      </c>
      <c r="H52" s="17" t="s">
        <v>374</v>
      </c>
      <c r="I52" s="17" t="s">
        <v>375</v>
      </c>
      <c r="J52" s="17" t="s">
        <v>210</v>
      </c>
      <c r="K52" s="17" t="s">
        <v>210</v>
      </c>
      <c r="L52" s="17" t="s">
        <v>229</v>
      </c>
      <c r="M52" s="17" t="s">
        <v>476</v>
      </c>
      <c r="N52" s="17" t="s">
        <v>229</v>
      </c>
      <c r="O52" s="17" t="s">
        <v>476</v>
      </c>
      <c r="P52" s="17" t="b">
        <v>1</v>
      </c>
    </row>
    <row r="53" spans="2:16" ht="15" x14ac:dyDescent="0.25">
      <c r="B53" s="16" t="s">
        <v>376</v>
      </c>
      <c r="C53" s="16">
        <v>2</v>
      </c>
      <c r="D53" s="16" t="s">
        <v>260</v>
      </c>
      <c r="E53" s="16" t="s">
        <v>260</v>
      </c>
      <c r="F53" s="16">
        <v>0</v>
      </c>
      <c r="G53" s="17" t="s">
        <v>377</v>
      </c>
      <c r="H53" s="17" t="s">
        <v>262</v>
      </c>
      <c r="I53" s="17" t="s">
        <v>378</v>
      </c>
      <c r="J53" s="17" t="s">
        <v>210</v>
      </c>
      <c r="K53" s="17" t="s">
        <v>210</v>
      </c>
      <c r="L53" s="17" t="s">
        <v>229</v>
      </c>
      <c r="M53" s="17" t="s">
        <v>476</v>
      </c>
      <c r="N53" s="17" t="s">
        <v>229</v>
      </c>
      <c r="O53" s="17" t="s">
        <v>476</v>
      </c>
      <c r="P53" s="17" t="b">
        <v>1</v>
      </c>
    </row>
    <row r="54" spans="2:16" ht="15" x14ac:dyDescent="0.25">
      <c r="B54" s="16" t="s">
        <v>379</v>
      </c>
      <c r="C54" s="16">
        <v>2</v>
      </c>
      <c r="D54" s="16" t="s">
        <v>265</v>
      </c>
      <c r="E54" s="16" t="s">
        <v>265</v>
      </c>
      <c r="F54" s="16">
        <v>0</v>
      </c>
      <c r="G54" s="17" t="s">
        <v>377</v>
      </c>
      <c r="H54" s="17" t="s">
        <v>307</v>
      </c>
      <c r="I54" s="17" t="s">
        <v>380</v>
      </c>
      <c r="J54" s="17" t="s">
        <v>210</v>
      </c>
      <c r="K54" s="17" t="s">
        <v>210</v>
      </c>
      <c r="L54" s="17" t="s">
        <v>229</v>
      </c>
      <c r="M54" s="17" t="s">
        <v>476</v>
      </c>
      <c r="N54" s="17" t="s">
        <v>229</v>
      </c>
      <c r="O54" s="17" t="s">
        <v>476</v>
      </c>
      <c r="P54" s="17" t="b">
        <v>1</v>
      </c>
    </row>
    <row r="55" spans="2:16" ht="15" x14ac:dyDescent="0.25">
      <c r="B55" s="16" t="s">
        <v>381</v>
      </c>
      <c r="C55" s="16">
        <v>2</v>
      </c>
      <c r="D55" s="16" t="s">
        <v>265</v>
      </c>
      <c r="E55" s="16" t="s">
        <v>271</v>
      </c>
      <c r="F55" s="16">
        <v>0</v>
      </c>
      <c r="G55" s="17" t="s">
        <v>377</v>
      </c>
      <c r="H55" s="17" t="s">
        <v>307</v>
      </c>
      <c r="I55" s="17" t="s">
        <v>382</v>
      </c>
      <c r="J55" s="17" t="s">
        <v>211</v>
      </c>
      <c r="K55" s="17" t="s">
        <v>222</v>
      </c>
      <c r="L55" s="17" t="s">
        <v>238</v>
      </c>
      <c r="M55" s="17" t="s">
        <v>480</v>
      </c>
      <c r="N55" s="17" t="s">
        <v>229</v>
      </c>
      <c r="O55" s="17" t="s">
        <v>476</v>
      </c>
      <c r="P55" s="17" t="b">
        <v>0</v>
      </c>
    </row>
    <row r="56" spans="2:16" ht="15" x14ac:dyDescent="0.25">
      <c r="B56" s="16" t="s">
        <v>383</v>
      </c>
      <c r="C56" s="16">
        <v>2</v>
      </c>
      <c r="D56" s="16" t="s">
        <v>265</v>
      </c>
      <c r="E56" s="16" t="s">
        <v>260</v>
      </c>
      <c r="F56" s="16">
        <v>0</v>
      </c>
      <c r="G56" s="17" t="s">
        <v>377</v>
      </c>
      <c r="H56" s="17" t="s">
        <v>307</v>
      </c>
      <c r="I56" s="17" t="s">
        <v>384</v>
      </c>
      <c r="J56" s="17" t="s">
        <v>211</v>
      </c>
      <c r="K56" s="17" t="s">
        <v>221</v>
      </c>
      <c r="L56" s="17" t="s">
        <v>221</v>
      </c>
      <c r="M56" s="17" t="s">
        <v>480</v>
      </c>
      <c r="N56" s="17" t="s">
        <v>243</v>
      </c>
      <c r="O56" s="17" t="s">
        <v>478</v>
      </c>
      <c r="P56" s="17" t="b">
        <v>0</v>
      </c>
    </row>
    <row r="57" spans="2:16" ht="15" x14ac:dyDescent="0.25">
      <c r="B57" s="16" t="s">
        <v>385</v>
      </c>
      <c r="C57" s="16">
        <v>2</v>
      </c>
      <c r="D57" s="16" t="s">
        <v>265</v>
      </c>
      <c r="E57" s="16" t="s">
        <v>274</v>
      </c>
      <c r="F57" s="16">
        <v>0</v>
      </c>
      <c r="G57" s="17" t="s">
        <v>377</v>
      </c>
      <c r="H57" s="17" t="s">
        <v>307</v>
      </c>
      <c r="I57" s="17" t="s">
        <v>386</v>
      </c>
      <c r="J57" s="17" t="s">
        <v>211</v>
      </c>
      <c r="K57" s="17" t="s">
        <v>223</v>
      </c>
      <c r="L57" s="17" t="s">
        <v>239</v>
      </c>
      <c r="M57" s="17" t="s">
        <v>480</v>
      </c>
      <c r="N57" s="17" t="s">
        <v>229</v>
      </c>
      <c r="O57" s="17" t="s">
        <v>476</v>
      </c>
      <c r="P57" s="17" t="b">
        <v>0</v>
      </c>
    </row>
    <row r="58" spans="2:16" ht="15" x14ac:dyDescent="0.25">
      <c r="B58" s="16" t="s">
        <v>387</v>
      </c>
      <c r="C58" s="16">
        <v>2</v>
      </c>
      <c r="D58" s="16" t="s">
        <v>265</v>
      </c>
      <c r="E58" s="16" t="s">
        <v>280</v>
      </c>
      <c r="F58" s="16">
        <v>0</v>
      </c>
      <c r="G58" s="17" t="s">
        <v>377</v>
      </c>
      <c r="H58" s="17" t="s">
        <v>307</v>
      </c>
      <c r="I58" s="17" t="s">
        <v>388</v>
      </c>
      <c r="J58" s="17" t="s">
        <v>210</v>
      </c>
      <c r="K58" s="17" t="s">
        <v>210</v>
      </c>
      <c r="L58" s="17" t="s">
        <v>229</v>
      </c>
      <c r="M58" s="17" t="s">
        <v>476</v>
      </c>
      <c r="N58" s="17" t="s">
        <v>229</v>
      </c>
      <c r="O58" s="17" t="s">
        <v>476</v>
      </c>
      <c r="P58" s="17" t="b">
        <v>1</v>
      </c>
    </row>
    <row r="59" spans="2:16" ht="15" x14ac:dyDescent="0.25">
      <c r="B59" s="16" t="s">
        <v>389</v>
      </c>
      <c r="C59" s="16">
        <v>2</v>
      </c>
      <c r="D59" s="16" t="s">
        <v>265</v>
      </c>
      <c r="E59" s="16" t="s">
        <v>283</v>
      </c>
      <c r="F59" s="16">
        <v>0</v>
      </c>
      <c r="G59" s="17" t="s">
        <v>377</v>
      </c>
      <c r="H59" s="17" t="s">
        <v>307</v>
      </c>
      <c r="I59" s="17" t="s">
        <v>390</v>
      </c>
      <c r="J59" s="17" t="s">
        <v>210</v>
      </c>
      <c r="K59" s="17" t="s">
        <v>210</v>
      </c>
      <c r="L59" s="17" t="s">
        <v>229</v>
      </c>
      <c r="M59" s="17" t="s">
        <v>476</v>
      </c>
      <c r="N59" s="17" t="s">
        <v>229</v>
      </c>
      <c r="O59" s="17" t="s">
        <v>476</v>
      </c>
      <c r="P59" s="17" t="b">
        <v>1</v>
      </c>
    </row>
    <row r="60" spans="2:16" ht="15" x14ac:dyDescent="0.25">
      <c r="B60" s="16" t="s">
        <v>391</v>
      </c>
      <c r="C60" s="16">
        <v>2</v>
      </c>
      <c r="D60" s="16" t="s">
        <v>265</v>
      </c>
      <c r="E60" s="16" t="s">
        <v>286</v>
      </c>
      <c r="F60" s="16">
        <v>0</v>
      </c>
      <c r="G60" s="17" t="s">
        <v>377</v>
      </c>
      <c r="H60" s="17" t="s">
        <v>307</v>
      </c>
      <c r="I60" s="17" t="s">
        <v>392</v>
      </c>
      <c r="J60" s="17" t="s">
        <v>210</v>
      </c>
      <c r="K60" s="17" t="s">
        <v>210</v>
      </c>
      <c r="L60" s="17" t="s">
        <v>229</v>
      </c>
      <c r="M60" s="17" t="s">
        <v>476</v>
      </c>
      <c r="N60" s="17" t="s">
        <v>229</v>
      </c>
      <c r="O60" s="17" t="s">
        <v>476</v>
      </c>
      <c r="P60" s="17" t="b">
        <v>1</v>
      </c>
    </row>
    <row r="61" spans="2:16" ht="15" x14ac:dyDescent="0.25">
      <c r="B61" s="16" t="s">
        <v>393</v>
      </c>
      <c r="C61" s="16">
        <v>2</v>
      </c>
      <c r="D61" s="16" t="s">
        <v>265</v>
      </c>
      <c r="E61" s="16" t="s">
        <v>277</v>
      </c>
      <c r="F61" s="16">
        <v>0</v>
      </c>
      <c r="G61" s="17" t="s">
        <v>377</v>
      </c>
      <c r="H61" s="17" t="s">
        <v>307</v>
      </c>
      <c r="I61" s="17" t="s">
        <v>394</v>
      </c>
      <c r="J61" s="17" t="s">
        <v>211</v>
      </c>
      <c r="K61" s="17" t="s">
        <v>224</v>
      </c>
      <c r="L61" s="17" t="s">
        <v>240</v>
      </c>
      <c r="M61" s="17" t="s">
        <v>480</v>
      </c>
      <c r="N61" s="17" t="s">
        <v>243</v>
      </c>
      <c r="O61" s="17" t="s">
        <v>478</v>
      </c>
      <c r="P61" s="17" t="b">
        <v>0</v>
      </c>
    </row>
    <row r="62" spans="2:16" ht="15" x14ac:dyDescent="0.25">
      <c r="B62" s="16" t="s">
        <v>395</v>
      </c>
      <c r="C62" s="16">
        <v>2</v>
      </c>
      <c r="D62" s="16" t="s">
        <v>265</v>
      </c>
      <c r="E62" s="16" t="s">
        <v>289</v>
      </c>
      <c r="F62" s="16">
        <v>0</v>
      </c>
      <c r="G62" s="17" t="s">
        <v>377</v>
      </c>
      <c r="H62" s="17" t="s">
        <v>307</v>
      </c>
      <c r="I62" s="17" t="s">
        <v>396</v>
      </c>
      <c r="J62" s="17" t="s">
        <v>210</v>
      </c>
      <c r="K62" s="17" t="s">
        <v>210</v>
      </c>
      <c r="L62" s="17" t="s">
        <v>229</v>
      </c>
      <c r="M62" s="17" t="s">
        <v>476</v>
      </c>
      <c r="N62" s="17" t="s">
        <v>229</v>
      </c>
      <c r="O62" s="17" t="s">
        <v>476</v>
      </c>
      <c r="P62" s="17" t="b">
        <v>1</v>
      </c>
    </row>
    <row r="63" spans="2:16" ht="15" x14ac:dyDescent="0.25">
      <c r="B63" s="16" t="s">
        <v>397</v>
      </c>
      <c r="C63" s="16">
        <v>2</v>
      </c>
      <c r="D63" s="16" t="s">
        <v>265</v>
      </c>
      <c r="E63" s="16" t="s">
        <v>292</v>
      </c>
      <c r="F63" s="16">
        <v>0</v>
      </c>
      <c r="G63" s="17" t="s">
        <v>377</v>
      </c>
      <c r="H63" s="17" t="s">
        <v>307</v>
      </c>
      <c r="I63" s="17" t="s">
        <v>398</v>
      </c>
      <c r="J63" s="17" t="s">
        <v>210</v>
      </c>
      <c r="K63" s="17" t="s">
        <v>210</v>
      </c>
      <c r="L63" s="17" t="s">
        <v>229</v>
      </c>
      <c r="M63" s="17" t="s">
        <v>476</v>
      </c>
      <c r="N63" s="17" t="s">
        <v>229</v>
      </c>
      <c r="O63" s="17" t="s">
        <v>476</v>
      </c>
      <c r="P63" s="17" t="b">
        <v>1</v>
      </c>
    </row>
    <row r="64" spans="2:16" ht="15" x14ac:dyDescent="0.25">
      <c r="B64" s="16" t="s">
        <v>399</v>
      </c>
      <c r="C64" s="16">
        <v>2</v>
      </c>
      <c r="D64" s="16" t="s">
        <v>265</v>
      </c>
      <c r="E64" s="16" t="s">
        <v>295</v>
      </c>
      <c r="F64" s="16">
        <v>0</v>
      </c>
      <c r="G64" s="17" t="s">
        <v>377</v>
      </c>
      <c r="H64" s="17" t="s">
        <v>307</v>
      </c>
      <c r="I64" s="17" t="s">
        <v>400</v>
      </c>
      <c r="J64" s="17" t="s">
        <v>210</v>
      </c>
      <c r="K64" s="17" t="s">
        <v>210</v>
      </c>
      <c r="L64" s="17" t="s">
        <v>229</v>
      </c>
      <c r="M64" s="17" t="s">
        <v>476</v>
      </c>
      <c r="N64" s="17" t="s">
        <v>229</v>
      </c>
      <c r="O64" s="17" t="s">
        <v>476</v>
      </c>
      <c r="P64" s="17" t="b">
        <v>1</v>
      </c>
    </row>
    <row r="65" spans="2:16" ht="15" x14ac:dyDescent="0.25">
      <c r="B65" s="16" t="s">
        <v>401</v>
      </c>
      <c r="C65" s="16">
        <v>2</v>
      </c>
      <c r="D65" s="16" t="s">
        <v>271</v>
      </c>
      <c r="E65" s="16" t="s">
        <v>260</v>
      </c>
      <c r="F65" s="16">
        <v>0</v>
      </c>
      <c r="G65" s="17" t="s">
        <v>377</v>
      </c>
      <c r="H65" s="17" t="s">
        <v>346</v>
      </c>
      <c r="I65" s="17" t="s">
        <v>402</v>
      </c>
      <c r="J65" s="17" t="s">
        <v>210</v>
      </c>
      <c r="K65" s="17" t="s">
        <v>210</v>
      </c>
      <c r="L65" s="17" t="s">
        <v>229</v>
      </c>
      <c r="M65" s="17" t="s">
        <v>476</v>
      </c>
      <c r="N65" s="17" t="s">
        <v>229</v>
      </c>
      <c r="O65" s="17" t="s">
        <v>476</v>
      </c>
      <c r="P65" s="17" t="b">
        <v>1</v>
      </c>
    </row>
    <row r="66" spans="2:16" ht="15" x14ac:dyDescent="0.25">
      <c r="B66" s="16" t="s">
        <v>403</v>
      </c>
      <c r="C66" s="16">
        <v>2</v>
      </c>
      <c r="D66" s="16" t="s">
        <v>271</v>
      </c>
      <c r="E66" s="16" t="s">
        <v>265</v>
      </c>
      <c r="F66" s="16">
        <v>0</v>
      </c>
      <c r="G66" s="17" t="s">
        <v>377</v>
      </c>
      <c r="H66" s="17" t="s">
        <v>346</v>
      </c>
      <c r="I66" s="17" t="s">
        <v>404</v>
      </c>
      <c r="J66" s="17" t="s">
        <v>210</v>
      </c>
      <c r="K66" s="17" t="s">
        <v>210</v>
      </c>
      <c r="L66" s="17" t="s">
        <v>229</v>
      </c>
      <c r="M66" s="17" t="s">
        <v>476</v>
      </c>
      <c r="N66" s="17" t="s">
        <v>229</v>
      </c>
      <c r="O66" s="17" t="s">
        <v>476</v>
      </c>
      <c r="P66" s="17" t="b">
        <v>1</v>
      </c>
    </row>
    <row r="67" spans="2:16" ht="15" x14ac:dyDescent="0.25">
      <c r="B67" s="16" t="s">
        <v>405</v>
      </c>
      <c r="C67" s="16">
        <v>2</v>
      </c>
      <c r="D67" s="16" t="s">
        <v>271</v>
      </c>
      <c r="E67" s="16" t="s">
        <v>268</v>
      </c>
      <c r="F67" s="16">
        <v>0</v>
      </c>
      <c r="G67" s="17" t="s">
        <v>377</v>
      </c>
      <c r="H67" s="17" t="s">
        <v>346</v>
      </c>
      <c r="I67" s="17" t="s">
        <v>406</v>
      </c>
      <c r="J67" s="17" t="s">
        <v>210</v>
      </c>
      <c r="K67" s="17" t="s">
        <v>210</v>
      </c>
      <c r="L67" s="17" t="s">
        <v>229</v>
      </c>
      <c r="M67" s="17" t="s">
        <v>476</v>
      </c>
      <c r="N67" s="17" t="s">
        <v>229</v>
      </c>
      <c r="O67" s="17" t="s">
        <v>476</v>
      </c>
      <c r="P67" s="17" t="b">
        <v>1</v>
      </c>
    </row>
    <row r="68" spans="2:16" ht="15" x14ac:dyDescent="0.25">
      <c r="B68" s="16" t="s">
        <v>407</v>
      </c>
      <c r="C68" s="16">
        <v>2</v>
      </c>
      <c r="D68" s="16" t="s">
        <v>271</v>
      </c>
      <c r="E68" s="16" t="s">
        <v>271</v>
      </c>
      <c r="F68" s="16">
        <v>0</v>
      </c>
      <c r="G68" s="17" t="s">
        <v>377</v>
      </c>
      <c r="H68" s="17" t="s">
        <v>346</v>
      </c>
      <c r="I68" s="17" t="s">
        <v>408</v>
      </c>
      <c r="J68" s="17" t="s">
        <v>210</v>
      </c>
      <c r="K68" s="17" t="s">
        <v>210</v>
      </c>
      <c r="L68" s="17" t="s">
        <v>229</v>
      </c>
      <c r="M68" s="17" t="s">
        <v>476</v>
      </c>
      <c r="N68" s="17" t="s">
        <v>229</v>
      </c>
      <c r="O68" s="17" t="s">
        <v>476</v>
      </c>
      <c r="P68" s="17" t="b">
        <v>1</v>
      </c>
    </row>
    <row r="69" spans="2:16" ht="15" x14ac:dyDescent="0.25">
      <c r="B69" s="16" t="s">
        <v>409</v>
      </c>
      <c r="C69" s="16">
        <v>2</v>
      </c>
      <c r="D69" s="16" t="s">
        <v>271</v>
      </c>
      <c r="E69" s="16" t="s">
        <v>274</v>
      </c>
      <c r="F69" s="16">
        <v>0</v>
      </c>
      <c r="G69" s="17" t="s">
        <v>377</v>
      </c>
      <c r="H69" s="17" t="s">
        <v>346</v>
      </c>
      <c r="I69" s="17" t="s">
        <v>410</v>
      </c>
      <c r="J69" s="17" t="s">
        <v>210</v>
      </c>
      <c r="K69" s="17" t="s">
        <v>210</v>
      </c>
      <c r="L69" s="17" t="s">
        <v>229</v>
      </c>
      <c r="M69" s="17" t="s">
        <v>476</v>
      </c>
      <c r="N69" s="17" t="s">
        <v>229</v>
      </c>
      <c r="O69" s="17" t="s">
        <v>476</v>
      </c>
      <c r="P69" s="17" t="b">
        <v>1</v>
      </c>
    </row>
    <row r="70" spans="2:16" ht="15" x14ac:dyDescent="0.25">
      <c r="B70" s="16" t="s">
        <v>411</v>
      </c>
      <c r="C70" s="16">
        <v>2</v>
      </c>
      <c r="D70" s="16" t="s">
        <v>271</v>
      </c>
      <c r="E70" s="16" t="s">
        <v>277</v>
      </c>
      <c r="F70" s="16">
        <v>0</v>
      </c>
      <c r="G70" s="17" t="s">
        <v>377</v>
      </c>
      <c r="H70" s="17" t="s">
        <v>346</v>
      </c>
      <c r="I70" s="17" t="s">
        <v>412</v>
      </c>
      <c r="J70" s="17" t="s">
        <v>210</v>
      </c>
      <c r="K70" s="17" t="s">
        <v>210</v>
      </c>
      <c r="L70" s="17" t="s">
        <v>229</v>
      </c>
      <c r="M70" s="17" t="s">
        <v>476</v>
      </c>
      <c r="N70" s="17" t="s">
        <v>229</v>
      </c>
      <c r="O70" s="17" t="s">
        <v>476</v>
      </c>
      <c r="P70" s="17" t="b">
        <v>1</v>
      </c>
    </row>
    <row r="71" spans="2:16" ht="15" x14ac:dyDescent="0.25">
      <c r="B71" s="16" t="s">
        <v>413</v>
      </c>
      <c r="C71" s="16">
        <v>2</v>
      </c>
      <c r="D71" s="16" t="s">
        <v>274</v>
      </c>
      <c r="E71" s="16" t="s">
        <v>260</v>
      </c>
      <c r="F71" s="16">
        <v>0</v>
      </c>
      <c r="G71" s="17" t="s">
        <v>377</v>
      </c>
      <c r="H71" s="17" t="s">
        <v>349</v>
      </c>
      <c r="I71" s="17" t="s">
        <v>414</v>
      </c>
      <c r="J71" s="17" t="s">
        <v>210</v>
      </c>
      <c r="K71" s="17" t="s">
        <v>210</v>
      </c>
      <c r="L71" s="17" t="s">
        <v>229</v>
      </c>
      <c r="M71" s="17" t="s">
        <v>476</v>
      </c>
      <c r="N71" s="17" t="s">
        <v>229</v>
      </c>
      <c r="O71" s="17" t="s">
        <v>476</v>
      </c>
      <c r="P71" s="17" t="b">
        <v>1</v>
      </c>
    </row>
    <row r="72" spans="2:16" ht="15" x14ac:dyDescent="0.25">
      <c r="B72" s="16" t="s">
        <v>415</v>
      </c>
      <c r="C72" s="16">
        <v>2</v>
      </c>
      <c r="D72" s="16" t="s">
        <v>286</v>
      </c>
      <c r="E72" s="16" t="s">
        <v>268</v>
      </c>
      <c r="F72" s="16">
        <v>0</v>
      </c>
      <c r="G72" s="17" t="s">
        <v>377</v>
      </c>
      <c r="H72" s="17" t="s">
        <v>213</v>
      </c>
      <c r="I72" s="17" t="s">
        <v>416</v>
      </c>
      <c r="J72" s="17" t="s">
        <v>210</v>
      </c>
      <c r="K72" s="17" t="s">
        <v>210</v>
      </c>
      <c r="L72" s="17" t="s">
        <v>229</v>
      </c>
      <c r="M72" s="17" t="s">
        <v>476</v>
      </c>
      <c r="N72" s="17" t="s">
        <v>229</v>
      </c>
      <c r="O72" s="17" t="s">
        <v>476</v>
      </c>
      <c r="P72" s="17" t="b">
        <v>1</v>
      </c>
    </row>
    <row r="73" spans="2:16" ht="15" x14ac:dyDescent="0.25">
      <c r="B73" s="16" t="s">
        <v>417</v>
      </c>
      <c r="C73" s="16">
        <v>2</v>
      </c>
      <c r="D73" s="16" t="s">
        <v>286</v>
      </c>
      <c r="E73" s="16" t="s">
        <v>274</v>
      </c>
      <c r="F73" s="16">
        <v>0</v>
      </c>
      <c r="G73" s="17" t="s">
        <v>377</v>
      </c>
      <c r="H73" s="17" t="s">
        <v>213</v>
      </c>
      <c r="I73" s="17" t="s">
        <v>418</v>
      </c>
      <c r="J73" s="17" t="s">
        <v>210</v>
      </c>
      <c r="K73" s="17" t="s">
        <v>210</v>
      </c>
      <c r="L73" s="17" t="s">
        <v>229</v>
      </c>
      <c r="M73" s="17" t="s">
        <v>476</v>
      </c>
      <c r="N73" s="17" t="s">
        <v>229</v>
      </c>
      <c r="O73" s="17" t="s">
        <v>476</v>
      </c>
      <c r="P73" s="17" t="b">
        <v>1</v>
      </c>
    </row>
    <row r="74" spans="2:16" ht="15" x14ac:dyDescent="0.25">
      <c r="B74" s="16" t="s">
        <v>419</v>
      </c>
      <c r="C74" s="16">
        <v>2</v>
      </c>
      <c r="D74" s="16" t="s">
        <v>277</v>
      </c>
      <c r="E74" s="16" t="s">
        <v>260</v>
      </c>
      <c r="F74" s="16">
        <v>0</v>
      </c>
      <c r="G74" s="17" t="s">
        <v>377</v>
      </c>
      <c r="H74" s="17" t="s">
        <v>362</v>
      </c>
      <c r="I74" s="17" t="s">
        <v>420</v>
      </c>
      <c r="J74" s="17" t="s">
        <v>210</v>
      </c>
      <c r="K74" s="17" t="s">
        <v>210</v>
      </c>
      <c r="L74" s="17" t="s">
        <v>229</v>
      </c>
      <c r="M74" s="17" t="s">
        <v>476</v>
      </c>
      <c r="N74" s="17" t="s">
        <v>229</v>
      </c>
      <c r="O74" s="17" t="s">
        <v>476</v>
      </c>
      <c r="P74" s="17" t="b">
        <v>1</v>
      </c>
    </row>
    <row r="75" spans="2:16" ht="15" x14ac:dyDescent="0.25">
      <c r="B75" s="16" t="s">
        <v>421</v>
      </c>
      <c r="C75" s="16">
        <v>2</v>
      </c>
      <c r="D75" s="16" t="s">
        <v>277</v>
      </c>
      <c r="E75" s="16" t="s">
        <v>265</v>
      </c>
      <c r="F75" s="16">
        <v>0</v>
      </c>
      <c r="G75" s="17" t="s">
        <v>377</v>
      </c>
      <c r="H75" s="17" t="s">
        <v>362</v>
      </c>
      <c r="I75" s="17" t="s">
        <v>422</v>
      </c>
      <c r="J75" s="17" t="s">
        <v>210</v>
      </c>
      <c r="K75" s="17" t="s">
        <v>210</v>
      </c>
      <c r="L75" s="17" t="s">
        <v>229</v>
      </c>
      <c r="M75" s="17" t="s">
        <v>476</v>
      </c>
      <c r="N75" s="17" t="s">
        <v>229</v>
      </c>
      <c r="O75" s="17" t="s">
        <v>476</v>
      </c>
      <c r="P75" s="17" t="b">
        <v>1</v>
      </c>
    </row>
    <row r="76" spans="2:16" ht="15" x14ac:dyDescent="0.25">
      <c r="B76" s="16" t="s">
        <v>423</v>
      </c>
      <c r="C76" s="16">
        <v>2</v>
      </c>
      <c r="D76" s="16" t="s">
        <v>277</v>
      </c>
      <c r="E76" s="16" t="s">
        <v>268</v>
      </c>
      <c r="F76" s="16">
        <v>0</v>
      </c>
      <c r="G76" s="17" t="s">
        <v>377</v>
      </c>
      <c r="H76" s="17" t="s">
        <v>362</v>
      </c>
      <c r="I76" s="17" t="s">
        <v>424</v>
      </c>
      <c r="J76" s="17" t="s">
        <v>210</v>
      </c>
      <c r="K76" s="17" t="s">
        <v>210</v>
      </c>
      <c r="L76" s="17" t="s">
        <v>229</v>
      </c>
      <c r="M76" s="17" t="s">
        <v>476</v>
      </c>
      <c r="N76" s="17" t="s">
        <v>229</v>
      </c>
      <c r="O76" s="17" t="s">
        <v>476</v>
      </c>
      <c r="P76" s="17" t="b">
        <v>1</v>
      </c>
    </row>
    <row r="77" spans="2:16" ht="15" x14ac:dyDescent="0.25">
      <c r="B77" s="16" t="s">
        <v>425</v>
      </c>
      <c r="C77" s="16">
        <v>2</v>
      </c>
      <c r="D77" s="16" t="s">
        <v>277</v>
      </c>
      <c r="E77" s="16" t="s">
        <v>271</v>
      </c>
      <c r="F77" s="16">
        <v>0</v>
      </c>
      <c r="G77" s="17" t="s">
        <v>377</v>
      </c>
      <c r="H77" s="17" t="s">
        <v>362</v>
      </c>
      <c r="I77" s="17" t="s">
        <v>426</v>
      </c>
      <c r="J77" s="17" t="s">
        <v>210</v>
      </c>
      <c r="K77" s="17" t="s">
        <v>210</v>
      </c>
      <c r="L77" s="17" t="s">
        <v>229</v>
      </c>
      <c r="M77" s="17" t="s">
        <v>476</v>
      </c>
      <c r="N77" s="17" t="s">
        <v>229</v>
      </c>
      <c r="O77" s="17" t="s">
        <v>476</v>
      </c>
      <c r="P77" s="17" t="b">
        <v>1</v>
      </c>
    </row>
    <row r="78" spans="2:16" ht="15" x14ac:dyDescent="0.25">
      <c r="B78" s="16" t="s">
        <v>427</v>
      </c>
      <c r="C78" s="16">
        <v>2</v>
      </c>
      <c r="D78" s="16" t="s">
        <v>286</v>
      </c>
      <c r="E78" s="16" t="s">
        <v>271</v>
      </c>
      <c r="F78" s="16">
        <v>0</v>
      </c>
      <c r="G78" s="17" t="s">
        <v>377</v>
      </c>
      <c r="H78" s="17" t="s">
        <v>213</v>
      </c>
      <c r="I78" s="17" t="s">
        <v>428</v>
      </c>
      <c r="J78" s="17" t="s">
        <v>213</v>
      </c>
      <c r="K78" s="17" t="s">
        <v>228</v>
      </c>
      <c r="L78" s="17" t="s">
        <v>242</v>
      </c>
      <c r="M78" s="17" t="s">
        <v>478</v>
      </c>
      <c r="N78" s="17" t="s">
        <v>242</v>
      </c>
      <c r="O78" s="17" t="s">
        <v>478</v>
      </c>
      <c r="P78" s="17" t="b">
        <v>0</v>
      </c>
    </row>
    <row r="79" spans="2:16" ht="15" x14ac:dyDescent="0.25">
      <c r="B79" s="16" t="s">
        <v>429</v>
      </c>
      <c r="C79" s="16">
        <v>2</v>
      </c>
      <c r="D79" s="16" t="s">
        <v>277</v>
      </c>
      <c r="E79" s="16" t="s">
        <v>274</v>
      </c>
      <c r="F79" s="16">
        <v>0</v>
      </c>
      <c r="G79" s="17" t="s">
        <v>377</v>
      </c>
      <c r="H79" s="17" t="s">
        <v>362</v>
      </c>
      <c r="I79" s="17" t="s">
        <v>430</v>
      </c>
      <c r="J79" s="17" t="s">
        <v>210</v>
      </c>
      <c r="K79" s="17" t="s">
        <v>210</v>
      </c>
      <c r="L79" s="17" t="s">
        <v>229</v>
      </c>
      <c r="M79" s="17" t="s">
        <v>476</v>
      </c>
      <c r="N79" s="17" t="s">
        <v>229</v>
      </c>
      <c r="O79" s="17" t="s">
        <v>476</v>
      </c>
      <c r="P79" s="17" t="b">
        <v>1</v>
      </c>
    </row>
    <row r="80" spans="2:16" ht="15" x14ac:dyDescent="0.25">
      <c r="B80" s="16" t="s">
        <v>431</v>
      </c>
      <c r="C80" s="16">
        <v>2</v>
      </c>
      <c r="D80" s="16" t="s">
        <v>277</v>
      </c>
      <c r="E80" s="16" t="s">
        <v>277</v>
      </c>
      <c r="F80" s="16">
        <v>0</v>
      </c>
      <c r="G80" s="17" t="s">
        <v>377</v>
      </c>
      <c r="H80" s="17" t="s">
        <v>362</v>
      </c>
      <c r="I80" s="17" t="s">
        <v>432</v>
      </c>
      <c r="J80" s="17" t="s">
        <v>210</v>
      </c>
      <c r="K80" s="17" t="s">
        <v>210</v>
      </c>
      <c r="L80" s="17" t="s">
        <v>229</v>
      </c>
      <c r="M80" s="17" t="s">
        <v>476</v>
      </c>
      <c r="N80" s="17" t="s">
        <v>229</v>
      </c>
      <c r="O80" s="17" t="s">
        <v>476</v>
      </c>
      <c r="P80" s="17" t="b">
        <v>1</v>
      </c>
    </row>
    <row r="81" spans="2:16" ht="15" x14ac:dyDescent="0.25">
      <c r="B81" s="16" t="s">
        <v>433</v>
      </c>
      <c r="C81" s="16">
        <v>2</v>
      </c>
      <c r="D81" s="16" t="s">
        <v>289</v>
      </c>
      <c r="E81" s="16" t="s">
        <v>260</v>
      </c>
      <c r="F81" s="16">
        <v>0</v>
      </c>
      <c r="G81" s="17" t="s">
        <v>377</v>
      </c>
      <c r="H81" s="17" t="s">
        <v>434</v>
      </c>
      <c r="I81" s="17" t="s">
        <v>435</v>
      </c>
      <c r="J81" s="17" t="s">
        <v>210</v>
      </c>
      <c r="K81" s="17" t="s">
        <v>210</v>
      </c>
      <c r="L81" s="17" t="s">
        <v>229</v>
      </c>
      <c r="M81" s="17" t="s">
        <v>476</v>
      </c>
      <c r="N81" s="17" t="s">
        <v>229</v>
      </c>
      <c r="O81" s="17" t="s">
        <v>476</v>
      </c>
      <c r="P81" s="17" t="b">
        <v>1</v>
      </c>
    </row>
    <row r="82" spans="2:16" ht="15" x14ac:dyDescent="0.25">
      <c r="B82" s="16" t="s">
        <v>436</v>
      </c>
      <c r="C82" s="16">
        <v>2</v>
      </c>
      <c r="D82" s="16" t="s">
        <v>289</v>
      </c>
      <c r="E82" s="16" t="s">
        <v>265</v>
      </c>
      <c r="F82" s="16">
        <v>0</v>
      </c>
      <c r="G82" s="17" t="s">
        <v>377</v>
      </c>
      <c r="H82" s="17" t="s">
        <v>434</v>
      </c>
      <c r="I82" s="17" t="s">
        <v>437</v>
      </c>
      <c r="J82" s="17" t="s">
        <v>210</v>
      </c>
      <c r="K82" s="17" t="s">
        <v>210</v>
      </c>
      <c r="L82" s="17" t="s">
        <v>229</v>
      </c>
      <c r="M82" s="17" t="s">
        <v>476</v>
      </c>
      <c r="N82" s="17" t="s">
        <v>229</v>
      </c>
      <c r="O82" s="17" t="s">
        <v>476</v>
      </c>
      <c r="P82" s="17" t="b">
        <v>1</v>
      </c>
    </row>
    <row r="83" spans="2:16" ht="15" x14ac:dyDescent="0.25">
      <c r="B83" s="16" t="s">
        <v>438</v>
      </c>
      <c r="C83" s="16">
        <v>2</v>
      </c>
      <c r="D83" s="16" t="s">
        <v>289</v>
      </c>
      <c r="E83" s="16" t="s">
        <v>268</v>
      </c>
      <c r="F83" s="16">
        <v>0</v>
      </c>
      <c r="G83" s="17" t="s">
        <v>377</v>
      </c>
      <c r="H83" s="17" t="s">
        <v>434</v>
      </c>
      <c r="I83" s="17" t="s">
        <v>439</v>
      </c>
      <c r="J83" s="17" t="s">
        <v>210</v>
      </c>
      <c r="K83" s="17" t="s">
        <v>210</v>
      </c>
      <c r="L83" s="17" t="s">
        <v>229</v>
      </c>
      <c r="M83" s="17" t="s">
        <v>476</v>
      </c>
      <c r="N83" s="17" t="s">
        <v>229</v>
      </c>
      <c r="O83" s="17" t="s">
        <v>476</v>
      </c>
      <c r="P83" s="17" t="b">
        <v>1</v>
      </c>
    </row>
    <row r="84" spans="2:16" ht="15" x14ac:dyDescent="0.25">
      <c r="B84" s="16" t="s">
        <v>440</v>
      </c>
      <c r="C84" s="16">
        <v>3</v>
      </c>
      <c r="D84" s="16" t="s">
        <v>260</v>
      </c>
      <c r="E84" s="16" t="s">
        <v>260</v>
      </c>
      <c r="F84" s="16">
        <v>0</v>
      </c>
      <c r="G84" s="17" t="s">
        <v>441</v>
      </c>
      <c r="H84" s="17" t="s">
        <v>262</v>
      </c>
      <c r="I84" s="17" t="s">
        <v>442</v>
      </c>
      <c r="J84" s="17" t="s">
        <v>210</v>
      </c>
      <c r="K84" s="17" t="s">
        <v>210</v>
      </c>
      <c r="L84" s="17" t="s">
        <v>229</v>
      </c>
      <c r="M84" s="17" t="s">
        <v>476</v>
      </c>
      <c r="N84" s="17" t="s">
        <v>229</v>
      </c>
      <c r="O84" s="17" t="s">
        <v>476</v>
      </c>
      <c r="P84" s="17" t="b">
        <v>1</v>
      </c>
    </row>
    <row r="85" spans="2:16" ht="15" x14ac:dyDescent="0.25">
      <c r="B85" s="16" t="s">
        <v>443</v>
      </c>
      <c r="C85" s="16">
        <v>3</v>
      </c>
      <c r="D85" s="16" t="s">
        <v>260</v>
      </c>
      <c r="E85" s="16" t="s">
        <v>265</v>
      </c>
      <c r="F85" s="16">
        <v>0</v>
      </c>
      <c r="G85" s="17" t="s">
        <v>441</v>
      </c>
      <c r="H85" s="17" t="s">
        <v>262</v>
      </c>
      <c r="I85" s="17" t="s">
        <v>444</v>
      </c>
      <c r="J85" s="17" t="s">
        <v>210</v>
      </c>
      <c r="K85" s="17" t="s">
        <v>210</v>
      </c>
      <c r="L85" s="17" t="s">
        <v>229</v>
      </c>
      <c r="M85" s="17" t="s">
        <v>476</v>
      </c>
      <c r="N85" s="17" t="s">
        <v>229</v>
      </c>
      <c r="O85" s="17" t="s">
        <v>476</v>
      </c>
      <c r="P85" s="17" t="b">
        <v>1</v>
      </c>
    </row>
    <row r="86" spans="2:16" ht="15" x14ac:dyDescent="0.25">
      <c r="B86" s="16" t="s">
        <v>445</v>
      </c>
      <c r="C86" s="16">
        <v>3</v>
      </c>
      <c r="D86" s="16" t="s">
        <v>268</v>
      </c>
      <c r="E86" s="16" t="s">
        <v>260</v>
      </c>
      <c r="F86" s="16">
        <v>0</v>
      </c>
      <c r="G86" s="17" t="s">
        <v>441</v>
      </c>
      <c r="H86" s="17" t="s">
        <v>328</v>
      </c>
      <c r="I86" s="17" t="s">
        <v>446</v>
      </c>
      <c r="J86" s="17" t="s">
        <v>210</v>
      </c>
      <c r="K86" s="17" t="s">
        <v>210</v>
      </c>
      <c r="L86" s="17" t="s">
        <v>229</v>
      </c>
      <c r="M86" s="17" t="s">
        <v>476</v>
      </c>
      <c r="N86" s="17" t="s">
        <v>229</v>
      </c>
      <c r="O86" s="17" t="s">
        <v>476</v>
      </c>
      <c r="P86" s="17" t="b">
        <v>1</v>
      </c>
    </row>
    <row r="87" spans="2:16" ht="15" x14ac:dyDescent="0.25">
      <c r="B87" s="16" t="s">
        <v>447</v>
      </c>
      <c r="C87" s="16">
        <v>3</v>
      </c>
      <c r="D87" s="16" t="s">
        <v>283</v>
      </c>
      <c r="E87" s="16" t="s">
        <v>260</v>
      </c>
      <c r="F87" s="16">
        <v>0</v>
      </c>
      <c r="G87" s="17" t="s">
        <v>441</v>
      </c>
      <c r="H87" s="17" t="s">
        <v>374</v>
      </c>
      <c r="I87" s="17" t="s">
        <v>448</v>
      </c>
      <c r="J87" s="17" t="s">
        <v>210</v>
      </c>
      <c r="K87" s="17" t="s">
        <v>210</v>
      </c>
      <c r="L87" s="17" t="s">
        <v>229</v>
      </c>
      <c r="M87" s="17" t="s">
        <v>476</v>
      </c>
      <c r="N87" s="17" t="s">
        <v>229</v>
      </c>
      <c r="O87" s="17" t="s">
        <v>476</v>
      </c>
      <c r="P87" s="17" t="b">
        <v>1</v>
      </c>
    </row>
    <row r="88" spans="2:16" ht="15" x14ac:dyDescent="0.25">
      <c r="B88" s="16" t="s">
        <v>449</v>
      </c>
      <c r="C88" s="16">
        <v>3</v>
      </c>
      <c r="D88" s="16" t="s">
        <v>283</v>
      </c>
      <c r="E88" s="16" t="s">
        <v>265</v>
      </c>
      <c r="F88" s="16">
        <v>0</v>
      </c>
      <c r="G88" s="17" t="s">
        <v>441</v>
      </c>
      <c r="H88" s="17" t="s">
        <v>374</v>
      </c>
      <c r="I88" s="17" t="s">
        <v>450</v>
      </c>
      <c r="J88" s="17" t="s">
        <v>210</v>
      </c>
      <c r="K88" s="17" t="s">
        <v>210</v>
      </c>
      <c r="L88" s="17" t="s">
        <v>229</v>
      </c>
      <c r="M88" s="17" t="s">
        <v>476</v>
      </c>
      <c r="N88" s="17" t="s">
        <v>229</v>
      </c>
      <c r="O88" s="17" t="s">
        <v>476</v>
      </c>
      <c r="P88" s="17" t="b">
        <v>1</v>
      </c>
    </row>
    <row r="89" spans="2:16" ht="15" x14ac:dyDescent="0.25">
      <c r="B89" s="16" t="s">
        <v>451</v>
      </c>
      <c r="C89" s="16">
        <v>3</v>
      </c>
      <c r="D89" s="16" t="s">
        <v>283</v>
      </c>
      <c r="E89" s="16" t="s">
        <v>268</v>
      </c>
      <c r="F89" s="16">
        <v>0</v>
      </c>
      <c r="G89" s="17" t="s">
        <v>441</v>
      </c>
      <c r="H89" s="17" t="s">
        <v>374</v>
      </c>
      <c r="I89" s="17" t="s">
        <v>452</v>
      </c>
      <c r="J89" s="17" t="s">
        <v>210</v>
      </c>
      <c r="K89" s="17" t="s">
        <v>210</v>
      </c>
      <c r="L89" s="17" t="s">
        <v>229</v>
      </c>
      <c r="M89" s="17" t="s">
        <v>476</v>
      </c>
      <c r="N89" s="17" t="s">
        <v>229</v>
      </c>
      <c r="O89" s="17" t="s">
        <v>476</v>
      </c>
      <c r="P89" s="17" t="b">
        <v>1</v>
      </c>
    </row>
    <row r="90" spans="2:16" ht="15" x14ac:dyDescent="0.25">
      <c r="B90" s="16" t="s">
        <v>453</v>
      </c>
      <c r="C90" s="16">
        <v>3</v>
      </c>
      <c r="D90" s="16" t="s">
        <v>283</v>
      </c>
      <c r="E90" s="16" t="s">
        <v>271</v>
      </c>
      <c r="F90" s="16">
        <v>0</v>
      </c>
      <c r="G90" s="17" t="s">
        <v>441</v>
      </c>
      <c r="H90" s="17" t="s">
        <v>374</v>
      </c>
      <c r="I90" s="17" t="s">
        <v>454</v>
      </c>
      <c r="J90" s="17" t="s">
        <v>210</v>
      </c>
      <c r="K90" s="17" t="s">
        <v>210</v>
      </c>
      <c r="L90" s="17" t="s">
        <v>229</v>
      </c>
      <c r="M90" s="17" t="s">
        <v>476</v>
      </c>
      <c r="N90" s="17" t="s">
        <v>229</v>
      </c>
      <c r="O90" s="17" t="s">
        <v>476</v>
      </c>
      <c r="P90" s="17" t="b">
        <v>1</v>
      </c>
    </row>
    <row r="91" spans="2:16" ht="15" x14ac:dyDescent="0.25">
      <c r="B91" s="16" t="s">
        <v>455</v>
      </c>
      <c r="C91" s="16">
        <v>3</v>
      </c>
      <c r="D91" s="16" t="s">
        <v>283</v>
      </c>
      <c r="E91" s="16" t="s">
        <v>274</v>
      </c>
      <c r="F91" s="16">
        <v>0</v>
      </c>
      <c r="G91" s="17" t="s">
        <v>441</v>
      </c>
      <c r="H91" s="17" t="s">
        <v>374</v>
      </c>
      <c r="I91" s="17" t="s">
        <v>456</v>
      </c>
      <c r="J91" s="17" t="s">
        <v>210</v>
      </c>
      <c r="K91" s="17" t="s">
        <v>210</v>
      </c>
      <c r="L91" s="17" t="s">
        <v>229</v>
      </c>
      <c r="M91" s="17" t="s">
        <v>476</v>
      </c>
      <c r="N91" s="17" t="s">
        <v>229</v>
      </c>
      <c r="O91" s="17" t="s">
        <v>476</v>
      </c>
      <c r="P91" s="17" t="b">
        <v>1</v>
      </c>
    </row>
    <row r="92" spans="2:16" ht="15" x14ac:dyDescent="0.25">
      <c r="B92" s="16" t="s">
        <v>457</v>
      </c>
      <c r="C92" s="16">
        <v>3</v>
      </c>
      <c r="D92" s="16" t="s">
        <v>283</v>
      </c>
      <c r="E92" s="16" t="s">
        <v>277</v>
      </c>
      <c r="F92" s="16">
        <v>0</v>
      </c>
      <c r="G92" s="17" t="s">
        <v>441</v>
      </c>
      <c r="H92" s="17" t="s">
        <v>374</v>
      </c>
      <c r="I92" s="17" t="s">
        <v>458</v>
      </c>
      <c r="J92" s="17" t="s">
        <v>210</v>
      </c>
      <c r="K92" s="17" t="s">
        <v>210</v>
      </c>
      <c r="L92" s="17" t="s">
        <v>229</v>
      </c>
      <c r="M92" s="17" t="s">
        <v>476</v>
      </c>
      <c r="N92" s="17" t="s">
        <v>229</v>
      </c>
      <c r="O92" s="17" t="s">
        <v>476</v>
      </c>
      <c r="P92" s="17" t="b">
        <v>1</v>
      </c>
    </row>
    <row r="93" spans="2:16" ht="15" x14ac:dyDescent="0.25">
      <c r="B93" s="16" t="s">
        <v>459</v>
      </c>
      <c r="C93" s="16">
        <v>3</v>
      </c>
      <c r="D93" s="16" t="s">
        <v>283</v>
      </c>
      <c r="E93" s="16" t="s">
        <v>280</v>
      </c>
      <c r="F93" s="16">
        <v>0</v>
      </c>
      <c r="G93" s="17" t="s">
        <v>441</v>
      </c>
      <c r="H93" s="17" t="s">
        <v>374</v>
      </c>
      <c r="I93" s="17" t="s">
        <v>460</v>
      </c>
      <c r="J93" s="17" t="s">
        <v>210</v>
      </c>
      <c r="K93" s="17" t="s">
        <v>210</v>
      </c>
      <c r="L93" s="17" t="s">
        <v>229</v>
      </c>
      <c r="M93" s="17" t="s">
        <v>476</v>
      </c>
      <c r="N93" s="17" t="s">
        <v>229</v>
      </c>
      <c r="O93" s="17" t="s">
        <v>476</v>
      </c>
      <c r="P93" s="17" t="b">
        <v>1</v>
      </c>
    </row>
    <row r="94" spans="2:16" ht="15" x14ac:dyDescent="0.25">
      <c r="B94" s="16" t="s">
        <v>461</v>
      </c>
      <c r="C94" s="16">
        <v>3</v>
      </c>
      <c r="D94" s="16" t="s">
        <v>283</v>
      </c>
      <c r="E94" s="16" t="s">
        <v>283</v>
      </c>
      <c r="F94" s="16">
        <v>0</v>
      </c>
      <c r="G94" s="17" t="s">
        <v>441</v>
      </c>
      <c r="H94" s="17" t="s">
        <v>374</v>
      </c>
      <c r="I94" s="17" t="s">
        <v>462</v>
      </c>
      <c r="J94" s="17" t="s">
        <v>210</v>
      </c>
      <c r="K94" s="17" t="s">
        <v>210</v>
      </c>
      <c r="L94" s="17" t="s">
        <v>229</v>
      </c>
      <c r="M94" s="17" t="s">
        <v>476</v>
      </c>
      <c r="N94" s="17" t="s">
        <v>229</v>
      </c>
      <c r="O94" s="17" t="s">
        <v>476</v>
      </c>
      <c r="P94" s="17" t="b">
        <v>1</v>
      </c>
    </row>
    <row r="95" spans="2:16" ht="15" x14ac:dyDescent="0.25">
      <c r="B95" s="16" t="s">
        <v>463</v>
      </c>
      <c r="C95" s="16">
        <v>3</v>
      </c>
      <c r="D95" s="16" t="s">
        <v>283</v>
      </c>
      <c r="E95" s="16" t="s">
        <v>286</v>
      </c>
      <c r="F95" s="16">
        <v>0</v>
      </c>
      <c r="G95" s="17" t="s">
        <v>441</v>
      </c>
      <c r="H95" s="17" t="s">
        <v>374</v>
      </c>
      <c r="I95" s="17" t="s">
        <v>464</v>
      </c>
      <c r="J95" s="17" t="s">
        <v>210</v>
      </c>
      <c r="K95" s="17" t="s">
        <v>210</v>
      </c>
      <c r="L95" s="17" t="s">
        <v>229</v>
      </c>
      <c r="M95" s="17" t="s">
        <v>476</v>
      </c>
      <c r="N95" s="17" t="s">
        <v>229</v>
      </c>
      <c r="O95" s="17" t="s">
        <v>476</v>
      </c>
      <c r="P95" s="17" t="b">
        <v>1</v>
      </c>
    </row>
    <row r="96" spans="2:16" ht="15" x14ac:dyDescent="0.25">
      <c r="B96" s="16" t="s">
        <v>465</v>
      </c>
      <c r="C96" s="16">
        <v>3</v>
      </c>
      <c r="D96" s="16" t="s">
        <v>283</v>
      </c>
      <c r="E96" s="16" t="s">
        <v>289</v>
      </c>
      <c r="F96" s="16">
        <v>0</v>
      </c>
      <c r="G96" s="17" t="s">
        <v>441</v>
      </c>
      <c r="H96" s="17" t="s">
        <v>374</v>
      </c>
      <c r="I96" s="17" t="s">
        <v>466</v>
      </c>
      <c r="J96" s="17" t="s">
        <v>210</v>
      </c>
      <c r="K96" s="17" t="s">
        <v>210</v>
      </c>
      <c r="L96" s="17" t="s">
        <v>229</v>
      </c>
      <c r="M96" s="17" t="s">
        <v>476</v>
      </c>
      <c r="N96" s="17" t="s">
        <v>229</v>
      </c>
      <c r="O96" s="17" t="s">
        <v>476</v>
      </c>
      <c r="P96" s="17" t="b">
        <v>1</v>
      </c>
    </row>
    <row r="97" spans="2:16" ht="15" x14ac:dyDescent="0.25">
      <c r="B97" s="16" t="s">
        <v>467</v>
      </c>
      <c r="C97" s="16">
        <v>4</v>
      </c>
      <c r="D97" s="16" t="s">
        <v>265</v>
      </c>
      <c r="E97" s="16" t="s">
        <v>271</v>
      </c>
      <c r="F97" s="16">
        <v>4</v>
      </c>
      <c r="G97" s="17" t="s">
        <v>261</v>
      </c>
      <c r="H97" s="17" t="s">
        <v>307</v>
      </c>
      <c r="I97" s="17" t="s">
        <v>314</v>
      </c>
      <c r="J97" s="17" t="s">
        <v>211</v>
      </c>
      <c r="K97" s="17" t="s">
        <v>217</v>
      </c>
      <c r="L97" s="17" t="s">
        <v>233</v>
      </c>
      <c r="M97" s="17" t="s">
        <v>478</v>
      </c>
      <c r="N97" s="17" t="s">
        <v>244</v>
      </c>
      <c r="O97" s="17" t="s">
        <v>478</v>
      </c>
      <c r="P97" s="17" t="b">
        <v>0</v>
      </c>
    </row>
    <row r="98" spans="2:16" ht="15" x14ac:dyDescent="0.25">
      <c r="B98" s="16" t="s">
        <v>468</v>
      </c>
      <c r="C98" s="16">
        <v>1</v>
      </c>
      <c r="D98" s="16" t="s">
        <v>268</v>
      </c>
      <c r="E98" s="16" t="s">
        <v>277</v>
      </c>
      <c r="F98" s="16">
        <v>0</v>
      </c>
      <c r="G98" s="17" t="s">
        <v>261</v>
      </c>
      <c r="H98" s="17" t="s">
        <v>328</v>
      </c>
      <c r="I98" s="17" t="s">
        <v>469</v>
      </c>
      <c r="J98" s="17" t="s">
        <v>211</v>
      </c>
      <c r="K98" s="17" t="s">
        <v>226</v>
      </c>
      <c r="L98" s="17" t="s">
        <v>233</v>
      </c>
      <c r="M98" s="17" t="s">
        <v>478</v>
      </c>
      <c r="N98" s="17" t="s">
        <v>244</v>
      </c>
      <c r="O98" s="17" t="s">
        <v>478</v>
      </c>
      <c r="P98" s="17" t="b">
        <v>0</v>
      </c>
    </row>
    <row r="99" spans="2:16" ht="15" x14ac:dyDescent="0.25">
      <c r="B99" s="16" t="s">
        <v>470</v>
      </c>
      <c r="C99" s="16">
        <v>2</v>
      </c>
      <c r="D99" s="16" t="s">
        <v>265</v>
      </c>
      <c r="E99" s="16" t="s">
        <v>268</v>
      </c>
      <c r="F99" s="16">
        <v>0</v>
      </c>
      <c r="G99" s="17" t="s">
        <v>377</v>
      </c>
      <c r="H99" s="17" t="s">
        <v>307</v>
      </c>
      <c r="I99" s="17" t="s">
        <v>471</v>
      </c>
      <c r="J99" s="17" t="s">
        <v>211</v>
      </c>
      <c r="K99" s="17" t="s">
        <v>226</v>
      </c>
      <c r="L99" s="17" t="s">
        <v>233</v>
      </c>
      <c r="M99" s="17" t="s">
        <v>478</v>
      </c>
      <c r="N99" s="17" t="s">
        <v>244</v>
      </c>
      <c r="O99" s="17" t="s">
        <v>478</v>
      </c>
      <c r="P99" s="17" t="b">
        <v>0</v>
      </c>
    </row>
    <row r="100" spans="2:16" ht="15" x14ac:dyDescent="0.25">
      <c r="B100" s="16" t="s">
        <v>472</v>
      </c>
      <c r="C100" s="16">
        <v>2</v>
      </c>
      <c r="D100" s="16" t="s">
        <v>286</v>
      </c>
      <c r="E100" s="16" t="s">
        <v>260</v>
      </c>
      <c r="F100" s="16">
        <v>0</v>
      </c>
      <c r="G100" s="17" t="s">
        <v>377</v>
      </c>
      <c r="H100" s="17" t="s">
        <v>213</v>
      </c>
      <c r="I100" s="17" t="s">
        <v>473</v>
      </c>
      <c r="J100" s="17" t="s">
        <v>213</v>
      </c>
      <c r="K100" s="17" t="s">
        <v>227</v>
      </c>
      <c r="L100" s="17" t="s">
        <v>241</v>
      </c>
      <c r="M100" s="17" t="s">
        <v>478</v>
      </c>
      <c r="N100" s="17" t="s">
        <v>244</v>
      </c>
      <c r="O100" s="17" t="s">
        <v>478</v>
      </c>
      <c r="P100" s="17" t="b">
        <v>0</v>
      </c>
    </row>
    <row r="101" spans="2:16" ht="15" x14ac:dyDescent="0.25">
      <c r="B101" s="19" t="s">
        <v>474</v>
      </c>
      <c r="C101" s="19">
        <v>2</v>
      </c>
      <c r="D101" s="19" t="s">
        <v>286</v>
      </c>
      <c r="E101" s="19" t="s">
        <v>265</v>
      </c>
      <c r="F101" s="19">
        <v>0</v>
      </c>
      <c r="G101" s="20" t="s">
        <v>377</v>
      </c>
      <c r="H101" s="20" t="s">
        <v>213</v>
      </c>
      <c r="I101" s="20" t="s">
        <v>475</v>
      </c>
      <c r="J101" s="20" t="s">
        <v>213</v>
      </c>
      <c r="K101" s="20" t="s">
        <v>227</v>
      </c>
      <c r="L101" s="20" t="s">
        <v>241</v>
      </c>
      <c r="M101" s="20" t="s">
        <v>478</v>
      </c>
      <c r="N101" s="20" t="s">
        <v>244</v>
      </c>
      <c r="O101" s="20" t="s">
        <v>478</v>
      </c>
      <c r="P101" s="20" t="b">
        <v>0</v>
      </c>
    </row>
  </sheetData>
  <autoFilter ref="B3:P10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9"/>
  <sheetViews>
    <sheetView workbookViewId="0">
      <pane ySplit="3" topLeftCell="A195" activePane="bottomLeft" state="frozen"/>
      <selection pane="bottomLeft" activeCell="S211" sqref="C211:S211"/>
    </sheetView>
  </sheetViews>
  <sheetFormatPr baseColWidth="10" defaultColWidth="11.42578125" defaultRowHeight="12.75" x14ac:dyDescent="0.2"/>
  <cols>
    <col min="1" max="1" width="48.5703125" style="1" customWidth="1"/>
    <col min="2" max="2" width="19.42578125" style="1" bestFit="1" customWidth="1"/>
    <col min="3" max="19" width="17" style="1" customWidth="1"/>
    <col min="20" max="20" width="14.7109375" style="1" bestFit="1" customWidth="1"/>
    <col min="21" max="16384" width="11.42578125" style="1"/>
  </cols>
  <sheetData>
    <row r="1" spans="1:20" ht="51" x14ac:dyDescent="0.2">
      <c r="C1" s="13" t="s">
        <v>210</v>
      </c>
      <c r="D1" s="13" t="s">
        <v>210</v>
      </c>
      <c r="E1" s="13" t="s">
        <v>211</v>
      </c>
      <c r="F1" s="13" t="s">
        <v>211</v>
      </c>
      <c r="G1" s="13" t="s">
        <v>211</v>
      </c>
      <c r="H1" s="13" t="s">
        <v>211</v>
      </c>
      <c r="I1" s="13" t="s">
        <v>211</v>
      </c>
      <c r="J1" s="13" t="s">
        <v>212</v>
      </c>
      <c r="K1" s="13" t="s">
        <v>212</v>
      </c>
      <c r="L1" s="13" t="s">
        <v>211</v>
      </c>
      <c r="M1" s="13" t="s">
        <v>211</v>
      </c>
      <c r="N1" s="13" t="s">
        <v>211</v>
      </c>
      <c r="O1" s="13" t="s">
        <v>211</v>
      </c>
      <c r="P1" s="13" t="s">
        <v>211</v>
      </c>
      <c r="Q1" s="13" t="s">
        <v>211</v>
      </c>
      <c r="R1" s="13" t="s">
        <v>213</v>
      </c>
      <c r="S1" s="13" t="s">
        <v>213</v>
      </c>
    </row>
    <row r="2" spans="1:20" ht="38.25" x14ac:dyDescent="0.2">
      <c r="C2" s="13" t="s">
        <v>229</v>
      </c>
      <c r="D2" s="13" t="s">
        <v>229</v>
      </c>
      <c r="E2" s="13" t="s">
        <v>243</v>
      </c>
      <c r="F2" s="13" t="s">
        <v>243</v>
      </c>
      <c r="G2" s="13" t="s">
        <v>244</v>
      </c>
      <c r="H2" s="13" t="s">
        <v>243</v>
      </c>
      <c r="I2" s="13" t="s">
        <v>243</v>
      </c>
      <c r="J2" s="13" t="s">
        <v>245</v>
      </c>
      <c r="K2" s="13" t="s">
        <v>229</v>
      </c>
      <c r="L2" s="13" t="s">
        <v>243</v>
      </c>
      <c r="M2" s="13" t="s">
        <v>229</v>
      </c>
      <c r="N2" s="13" t="s">
        <v>229</v>
      </c>
      <c r="O2" s="13" t="s">
        <v>243</v>
      </c>
      <c r="P2" s="13" t="s">
        <v>229</v>
      </c>
      <c r="Q2" s="13" t="s">
        <v>244</v>
      </c>
      <c r="R2" s="13" t="s">
        <v>244</v>
      </c>
      <c r="S2" s="13" t="s">
        <v>242</v>
      </c>
      <c r="T2" s="6"/>
    </row>
    <row r="3" spans="1:20" ht="85.5" customHeight="1" x14ac:dyDescent="0.2">
      <c r="A3" s="11" t="s">
        <v>0</v>
      </c>
      <c r="B3" s="11" t="s">
        <v>207</v>
      </c>
      <c r="C3" s="13" t="s">
        <v>229</v>
      </c>
      <c r="D3" s="13" t="s">
        <v>230</v>
      </c>
      <c r="E3" s="13" t="s">
        <v>231</v>
      </c>
      <c r="F3" s="13" t="s">
        <v>232</v>
      </c>
      <c r="G3" s="13" t="s">
        <v>233</v>
      </c>
      <c r="H3" s="13" t="s">
        <v>234</v>
      </c>
      <c r="I3" s="13" t="s">
        <v>235</v>
      </c>
      <c r="J3" s="13" t="s">
        <v>236</v>
      </c>
      <c r="K3" s="13" t="s">
        <v>237</v>
      </c>
      <c r="L3" s="13" t="s">
        <v>221</v>
      </c>
      <c r="M3" s="13" t="s">
        <v>238</v>
      </c>
      <c r="N3" s="13" t="s">
        <v>239</v>
      </c>
      <c r="O3" s="13" t="s">
        <v>240</v>
      </c>
      <c r="P3" s="13" t="s">
        <v>229</v>
      </c>
      <c r="Q3" s="13" t="s">
        <v>233</v>
      </c>
      <c r="R3" s="13" t="s">
        <v>241</v>
      </c>
      <c r="S3" s="13" t="s">
        <v>242</v>
      </c>
      <c r="T3" s="6"/>
    </row>
    <row r="4" spans="1:20" x14ac:dyDescent="0.2">
      <c r="A4" s="2" t="s">
        <v>1</v>
      </c>
      <c r="B4" s="3">
        <v>2436757594</v>
      </c>
      <c r="C4" s="8">
        <v>2436757594</v>
      </c>
      <c r="D4" s="8">
        <v>0</v>
      </c>
      <c r="E4" s="8">
        <v>0</v>
      </c>
      <c r="F4" s="8">
        <v>0</v>
      </c>
      <c r="G4" s="8">
        <v>0</v>
      </c>
      <c r="H4" s="8">
        <v>0</v>
      </c>
      <c r="I4" s="8">
        <v>0</v>
      </c>
      <c r="J4" s="8">
        <v>0</v>
      </c>
      <c r="K4" s="8">
        <v>0</v>
      </c>
      <c r="L4" s="8">
        <v>0</v>
      </c>
      <c r="M4" s="8">
        <v>0</v>
      </c>
      <c r="N4" s="8">
        <v>0</v>
      </c>
      <c r="O4" s="8">
        <v>0</v>
      </c>
      <c r="P4" s="8">
        <v>0</v>
      </c>
      <c r="Q4" s="8">
        <v>0</v>
      </c>
      <c r="R4" s="8">
        <v>0</v>
      </c>
      <c r="S4" s="8">
        <v>0</v>
      </c>
      <c r="T4" s="7"/>
    </row>
    <row r="5" spans="1:20" x14ac:dyDescent="0.2">
      <c r="A5" s="2" t="s">
        <v>2</v>
      </c>
      <c r="B5" s="3">
        <v>4440797201</v>
      </c>
      <c r="C5" s="8">
        <v>4440797201</v>
      </c>
      <c r="D5" s="8">
        <v>0</v>
      </c>
      <c r="E5" s="8">
        <v>0</v>
      </c>
      <c r="F5" s="8">
        <v>0</v>
      </c>
      <c r="G5" s="8">
        <v>0</v>
      </c>
      <c r="H5" s="8">
        <v>0</v>
      </c>
      <c r="I5" s="8">
        <v>0</v>
      </c>
      <c r="J5" s="8">
        <v>0</v>
      </c>
      <c r="K5" s="8">
        <v>0</v>
      </c>
      <c r="L5" s="8">
        <v>0</v>
      </c>
      <c r="M5" s="8">
        <v>0</v>
      </c>
      <c r="N5" s="8">
        <v>0</v>
      </c>
      <c r="O5" s="8">
        <v>0</v>
      </c>
      <c r="P5" s="8">
        <v>0</v>
      </c>
      <c r="Q5" s="8">
        <v>0</v>
      </c>
      <c r="R5" s="8">
        <v>0</v>
      </c>
      <c r="S5" s="8">
        <v>0</v>
      </c>
      <c r="T5" s="7"/>
    </row>
    <row r="6" spans="1:20" x14ac:dyDescent="0.2">
      <c r="A6" s="2" t="s">
        <v>3</v>
      </c>
      <c r="B6" s="3">
        <v>556212320</v>
      </c>
      <c r="C6" s="8">
        <v>556212320</v>
      </c>
      <c r="D6" s="8">
        <v>0</v>
      </c>
      <c r="E6" s="8">
        <v>0</v>
      </c>
      <c r="F6" s="8">
        <v>0</v>
      </c>
      <c r="G6" s="8">
        <v>0</v>
      </c>
      <c r="H6" s="8">
        <v>0</v>
      </c>
      <c r="I6" s="8">
        <v>0</v>
      </c>
      <c r="J6" s="8">
        <v>0</v>
      </c>
      <c r="K6" s="8">
        <v>0</v>
      </c>
      <c r="L6" s="8">
        <v>0</v>
      </c>
      <c r="M6" s="8">
        <v>0</v>
      </c>
      <c r="N6" s="8">
        <v>0</v>
      </c>
      <c r="O6" s="8">
        <v>0</v>
      </c>
      <c r="P6" s="8">
        <v>0</v>
      </c>
      <c r="Q6" s="8">
        <v>0</v>
      </c>
      <c r="R6" s="8">
        <v>0</v>
      </c>
      <c r="S6" s="8">
        <v>0</v>
      </c>
      <c r="T6" s="7"/>
    </row>
    <row r="7" spans="1:20" x14ac:dyDescent="0.2">
      <c r="A7" s="2" t="s">
        <v>4</v>
      </c>
      <c r="B7" s="3">
        <v>823001204</v>
      </c>
      <c r="C7" s="8">
        <v>823001204</v>
      </c>
      <c r="D7" s="8">
        <v>0</v>
      </c>
      <c r="E7" s="8">
        <v>0</v>
      </c>
      <c r="F7" s="8">
        <v>0</v>
      </c>
      <c r="G7" s="8">
        <v>0</v>
      </c>
      <c r="H7" s="8">
        <v>0</v>
      </c>
      <c r="I7" s="8">
        <v>0</v>
      </c>
      <c r="J7" s="8">
        <v>0</v>
      </c>
      <c r="K7" s="8">
        <v>0</v>
      </c>
      <c r="L7" s="8">
        <v>0</v>
      </c>
      <c r="M7" s="8">
        <v>0</v>
      </c>
      <c r="N7" s="8">
        <v>0</v>
      </c>
      <c r="O7" s="8">
        <v>0</v>
      </c>
      <c r="P7" s="8">
        <v>0</v>
      </c>
      <c r="Q7" s="8">
        <v>0</v>
      </c>
      <c r="R7" s="8">
        <v>0</v>
      </c>
      <c r="S7" s="8">
        <v>0</v>
      </c>
      <c r="T7" s="7"/>
    </row>
    <row r="8" spans="1:20" x14ac:dyDescent="0.2">
      <c r="A8" s="2" t="s">
        <v>5</v>
      </c>
      <c r="B8" s="3">
        <v>21504989</v>
      </c>
      <c r="C8" s="8">
        <v>21504989</v>
      </c>
      <c r="D8" s="8">
        <v>0</v>
      </c>
      <c r="E8" s="8">
        <v>0</v>
      </c>
      <c r="F8" s="8">
        <v>0</v>
      </c>
      <c r="G8" s="8">
        <v>0</v>
      </c>
      <c r="H8" s="8">
        <v>0</v>
      </c>
      <c r="I8" s="8">
        <v>0</v>
      </c>
      <c r="J8" s="8">
        <v>0</v>
      </c>
      <c r="K8" s="8">
        <v>0</v>
      </c>
      <c r="L8" s="8">
        <v>0</v>
      </c>
      <c r="M8" s="8">
        <v>0</v>
      </c>
      <c r="N8" s="8">
        <v>0</v>
      </c>
      <c r="O8" s="8">
        <v>0</v>
      </c>
      <c r="P8" s="8">
        <v>0</v>
      </c>
      <c r="Q8" s="8">
        <v>0</v>
      </c>
      <c r="R8" s="8">
        <v>0</v>
      </c>
      <c r="S8" s="8">
        <v>0</v>
      </c>
      <c r="T8" s="7"/>
    </row>
    <row r="9" spans="1:20" ht="25.5" x14ac:dyDescent="0.2">
      <c r="A9" s="2" t="s">
        <v>6</v>
      </c>
      <c r="B9" s="3">
        <v>82627042</v>
      </c>
      <c r="C9" s="8">
        <v>82627042</v>
      </c>
      <c r="D9" s="8">
        <v>0</v>
      </c>
      <c r="E9" s="8">
        <v>0</v>
      </c>
      <c r="F9" s="8">
        <v>0</v>
      </c>
      <c r="G9" s="8">
        <v>0</v>
      </c>
      <c r="H9" s="8">
        <v>0</v>
      </c>
      <c r="I9" s="8">
        <v>0</v>
      </c>
      <c r="J9" s="8">
        <v>0</v>
      </c>
      <c r="K9" s="8">
        <v>0</v>
      </c>
      <c r="L9" s="8">
        <v>0</v>
      </c>
      <c r="M9" s="8">
        <v>0</v>
      </c>
      <c r="N9" s="8">
        <v>0</v>
      </c>
      <c r="O9" s="8">
        <v>0</v>
      </c>
      <c r="P9" s="8">
        <v>0</v>
      </c>
      <c r="Q9" s="8">
        <v>0</v>
      </c>
      <c r="R9" s="8">
        <v>0</v>
      </c>
      <c r="S9" s="8">
        <v>0</v>
      </c>
      <c r="T9" s="7"/>
    </row>
    <row r="10" spans="1:20" x14ac:dyDescent="0.2">
      <c r="A10" s="2" t="s">
        <v>7</v>
      </c>
      <c r="B10" s="3">
        <v>179738044</v>
      </c>
      <c r="C10" s="8">
        <v>179738044</v>
      </c>
      <c r="D10" s="8">
        <v>0</v>
      </c>
      <c r="E10" s="8">
        <v>0</v>
      </c>
      <c r="F10" s="8">
        <v>0</v>
      </c>
      <c r="G10" s="8">
        <v>0</v>
      </c>
      <c r="H10" s="8">
        <v>0</v>
      </c>
      <c r="I10" s="8">
        <v>0</v>
      </c>
      <c r="J10" s="8">
        <v>0</v>
      </c>
      <c r="K10" s="8">
        <v>0</v>
      </c>
      <c r="L10" s="8">
        <v>0</v>
      </c>
      <c r="M10" s="8">
        <v>0</v>
      </c>
      <c r="N10" s="8">
        <v>0</v>
      </c>
      <c r="O10" s="8">
        <v>0</v>
      </c>
      <c r="P10" s="8">
        <v>0</v>
      </c>
      <c r="Q10" s="8">
        <v>0</v>
      </c>
      <c r="R10" s="8">
        <v>0</v>
      </c>
      <c r="S10" s="8">
        <v>0</v>
      </c>
      <c r="T10" s="7"/>
    </row>
    <row r="11" spans="1:20" x14ac:dyDescent="0.2">
      <c r="A11" s="2" t="s">
        <v>8</v>
      </c>
      <c r="B11" s="3">
        <v>6232016</v>
      </c>
      <c r="C11" s="8">
        <v>6232016</v>
      </c>
      <c r="D11" s="8">
        <v>0</v>
      </c>
      <c r="E11" s="8">
        <v>0</v>
      </c>
      <c r="F11" s="8">
        <v>0</v>
      </c>
      <c r="G11" s="8">
        <v>0</v>
      </c>
      <c r="H11" s="8">
        <v>0</v>
      </c>
      <c r="I11" s="8">
        <v>0</v>
      </c>
      <c r="J11" s="8">
        <v>0</v>
      </c>
      <c r="K11" s="8">
        <v>0</v>
      </c>
      <c r="L11" s="8">
        <v>0</v>
      </c>
      <c r="M11" s="8">
        <v>0</v>
      </c>
      <c r="N11" s="8">
        <v>0</v>
      </c>
      <c r="O11" s="8">
        <v>0</v>
      </c>
      <c r="P11" s="8">
        <v>0</v>
      </c>
      <c r="Q11" s="8">
        <v>0</v>
      </c>
      <c r="R11" s="8">
        <v>0</v>
      </c>
      <c r="S11" s="8">
        <v>0</v>
      </c>
      <c r="T11" s="7"/>
    </row>
    <row r="12" spans="1:20" x14ac:dyDescent="0.2">
      <c r="A12" s="2" t="s">
        <v>9</v>
      </c>
      <c r="B12" s="3">
        <v>931044703</v>
      </c>
      <c r="C12" s="8">
        <v>931044703</v>
      </c>
      <c r="D12" s="8">
        <v>0</v>
      </c>
      <c r="E12" s="8">
        <v>0</v>
      </c>
      <c r="F12" s="8">
        <v>0</v>
      </c>
      <c r="G12" s="8">
        <v>0</v>
      </c>
      <c r="H12" s="8">
        <v>0</v>
      </c>
      <c r="I12" s="8">
        <v>0</v>
      </c>
      <c r="J12" s="8">
        <v>0</v>
      </c>
      <c r="K12" s="8">
        <v>0</v>
      </c>
      <c r="L12" s="8">
        <v>0</v>
      </c>
      <c r="M12" s="8">
        <v>0</v>
      </c>
      <c r="N12" s="8">
        <v>0</v>
      </c>
      <c r="O12" s="8">
        <v>0</v>
      </c>
      <c r="P12" s="8">
        <v>0</v>
      </c>
      <c r="Q12" s="8">
        <v>0</v>
      </c>
      <c r="R12" s="8">
        <v>0</v>
      </c>
      <c r="S12" s="8">
        <v>0</v>
      </c>
      <c r="T12" s="7"/>
    </row>
    <row r="13" spans="1:20" x14ac:dyDescent="0.2">
      <c r="A13" s="2" t="s">
        <v>10</v>
      </c>
      <c r="B13" s="3">
        <v>703075019</v>
      </c>
      <c r="C13" s="8">
        <v>703075019</v>
      </c>
      <c r="D13" s="8">
        <v>0</v>
      </c>
      <c r="E13" s="8">
        <v>0</v>
      </c>
      <c r="F13" s="8">
        <v>0</v>
      </c>
      <c r="G13" s="8">
        <v>0</v>
      </c>
      <c r="H13" s="8">
        <v>0</v>
      </c>
      <c r="I13" s="8">
        <v>0</v>
      </c>
      <c r="J13" s="8">
        <v>0</v>
      </c>
      <c r="K13" s="8">
        <v>0</v>
      </c>
      <c r="L13" s="8">
        <v>0</v>
      </c>
      <c r="M13" s="8">
        <v>0</v>
      </c>
      <c r="N13" s="8">
        <v>0</v>
      </c>
      <c r="O13" s="8">
        <v>0</v>
      </c>
      <c r="P13" s="8">
        <v>0</v>
      </c>
      <c r="Q13" s="8">
        <v>0</v>
      </c>
      <c r="R13" s="8">
        <v>0</v>
      </c>
      <c r="S13" s="8">
        <v>0</v>
      </c>
      <c r="T13" s="7"/>
    </row>
    <row r="14" spans="1:20" x14ac:dyDescent="0.2">
      <c r="A14" s="2" t="s">
        <v>11</v>
      </c>
      <c r="B14" s="3">
        <v>349911061</v>
      </c>
      <c r="C14" s="8">
        <v>349911061</v>
      </c>
      <c r="D14" s="8">
        <v>0</v>
      </c>
      <c r="E14" s="8">
        <v>0</v>
      </c>
      <c r="F14" s="8">
        <v>0</v>
      </c>
      <c r="G14" s="8">
        <v>0</v>
      </c>
      <c r="H14" s="8">
        <v>0</v>
      </c>
      <c r="I14" s="8">
        <v>0</v>
      </c>
      <c r="J14" s="8">
        <v>0</v>
      </c>
      <c r="K14" s="8">
        <v>0</v>
      </c>
      <c r="L14" s="8">
        <v>0</v>
      </c>
      <c r="M14" s="8">
        <v>0</v>
      </c>
      <c r="N14" s="8">
        <v>0</v>
      </c>
      <c r="O14" s="8">
        <v>0</v>
      </c>
      <c r="P14" s="8">
        <v>0</v>
      </c>
      <c r="Q14" s="8">
        <v>0</v>
      </c>
      <c r="R14" s="8">
        <v>0</v>
      </c>
      <c r="S14" s="8">
        <v>0</v>
      </c>
      <c r="T14" s="7"/>
    </row>
    <row r="15" spans="1:20" x14ac:dyDescent="0.2">
      <c r="A15" s="2" t="s">
        <v>12</v>
      </c>
      <c r="B15" s="3">
        <v>30464804</v>
      </c>
      <c r="C15" s="8">
        <v>30464804</v>
      </c>
      <c r="D15" s="8">
        <v>0</v>
      </c>
      <c r="E15" s="8">
        <v>0</v>
      </c>
      <c r="F15" s="8">
        <v>0</v>
      </c>
      <c r="G15" s="8">
        <v>0</v>
      </c>
      <c r="H15" s="8">
        <v>0</v>
      </c>
      <c r="I15" s="8">
        <v>0</v>
      </c>
      <c r="J15" s="8">
        <v>0</v>
      </c>
      <c r="K15" s="8">
        <v>0</v>
      </c>
      <c r="L15" s="8">
        <v>0</v>
      </c>
      <c r="M15" s="8">
        <v>0</v>
      </c>
      <c r="N15" s="8">
        <v>0</v>
      </c>
      <c r="O15" s="8">
        <v>0</v>
      </c>
      <c r="P15" s="8">
        <v>0</v>
      </c>
      <c r="Q15" s="8">
        <v>0</v>
      </c>
      <c r="R15" s="8">
        <v>0</v>
      </c>
      <c r="S15" s="8">
        <v>0</v>
      </c>
      <c r="T15" s="7"/>
    </row>
    <row r="16" spans="1:20" x14ac:dyDescent="0.2">
      <c r="A16" s="2" t="s">
        <v>13</v>
      </c>
      <c r="B16" s="3">
        <v>47209903</v>
      </c>
      <c r="C16" s="8">
        <v>47209903</v>
      </c>
      <c r="D16" s="8">
        <v>0</v>
      </c>
      <c r="E16" s="8">
        <v>0</v>
      </c>
      <c r="F16" s="8">
        <v>0</v>
      </c>
      <c r="G16" s="8">
        <v>0</v>
      </c>
      <c r="H16" s="8">
        <v>0</v>
      </c>
      <c r="I16" s="8">
        <v>0</v>
      </c>
      <c r="J16" s="8">
        <v>0</v>
      </c>
      <c r="K16" s="8">
        <v>0</v>
      </c>
      <c r="L16" s="8">
        <v>0</v>
      </c>
      <c r="M16" s="8">
        <v>0</v>
      </c>
      <c r="N16" s="8">
        <v>0</v>
      </c>
      <c r="O16" s="8">
        <v>0</v>
      </c>
      <c r="P16" s="8">
        <v>0</v>
      </c>
      <c r="Q16" s="8">
        <v>0</v>
      </c>
      <c r="R16" s="8">
        <v>0</v>
      </c>
      <c r="S16" s="8">
        <v>0</v>
      </c>
      <c r="T16" s="7"/>
    </row>
    <row r="17" spans="1:20" ht="25.5" x14ac:dyDescent="0.2">
      <c r="A17" s="2" t="s">
        <v>14</v>
      </c>
      <c r="B17" s="3">
        <v>560600963</v>
      </c>
      <c r="C17" s="8">
        <v>560600963</v>
      </c>
      <c r="D17" s="8">
        <v>0</v>
      </c>
      <c r="E17" s="8">
        <v>0</v>
      </c>
      <c r="F17" s="8">
        <v>0</v>
      </c>
      <c r="G17" s="8">
        <v>0</v>
      </c>
      <c r="H17" s="8">
        <v>0</v>
      </c>
      <c r="I17" s="8">
        <v>0</v>
      </c>
      <c r="J17" s="8">
        <v>0</v>
      </c>
      <c r="K17" s="8">
        <v>0</v>
      </c>
      <c r="L17" s="8">
        <v>0</v>
      </c>
      <c r="M17" s="8">
        <v>0</v>
      </c>
      <c r="N17" s="8">
        <v>0</v>
      </c>
      <c r="O17" s="8">
        <v>0</v>
      </c>
      <c r="P17" s="8">
        <v>0</v>
      </c>
      <c r="Q17" s="8">
        <v>0</v>
      </c>
      <c r="R17" s="8">
        <v>0</v>
      </c>
      <c r="S17" s="8">
        <v>0</v>
      </c>
      <c r="T17" s="7"/>
    </row>
    <row r="18" spans="1:20" ht="25.5" x14ac:dyDescent="0.2">
      <c r="A18" s="2" t="s">
        <v>15</v>
      </c>
      <c r="B18" s="3">
        <v>1086261573</v>
      </c>
      <c r="C18" s="8">
        <v>1086261573</v>
      </c>
      <c r="D18" s="8">
        <v>0</v>
      </c>
      <c r="E18" s="8">
        <v>0</v>
      </c>
      <c r="F18" s="8">
        <v>0</v>
      </c>
      <c r="G18" s="8">
        <v>0</v>
      </c>
      <c r="H18" s="8">
        <v>0</v>
      </c>
      <c r="I18" s="8">
        <v>0</v>
      </c>
      <c r="J18" s="8">
        <v>0</v>
      </c>
      <c r="K18" s="8">
        <v>0</v>
      </c>
      <c r="L18" s="8">
        <v>0</v>
      </c>
      <c r="M18" s="8">
        <v>0</v>
      </c>
      <c r="N18" s="8">
        <v>0</v>
      </c>
      <c r="O18" s="8">
        <v>0</v>
      </c>
      <c r="P18" s="8">
        <v>0</v>
      </c>
      <c r="Q18" s="8">
        <v>0</v>
      </c>
      <c r="R18" s="8">
        <v>0</v>
      </c>
      <c r="S18" s="8">
        <v>0</v>
      </c>
      <c r="T18" s="7"/>
    </row>
    <row r="19" spans="1:20" x14ac:dyDescent="0.2">
      <c r="A19" s="2" t="s">
        <v>16</v>
      </c>
      <c r="B19" s="3">
        <v>381367579</v>
      </c>
      <c r="C19" s="8">
        <v>381367579</v>
      </c>
      <c r="D19" s="8">
        <v>0</v>
      </c>
      <c r="E19" s="8">
        <v>0</v>
      </c>
      <c r="F19" s="8">
        <v>0</v>
      </c>
      <c r="G19" s="8">
        <v>0</v>
      </c>
      <c r="H19" s="8">
        <v>0</v>
      </c>
      <c r="I19" s="8">
        <v>0</v>
      </c>
      <c r="J19" s="8">
        <v>0</v>
      </c>
      <c r="K19" s="8">
        <v>0</v>
      </c>
      <c r="L19" s="8">
        <v>0</v>
      </c>
      <c r="M19" s="8">
        <v>0</v>
      </c>
      <c r="N19" s="8">
        <v>0</v>
      </c>
      <c r="O19" s="8">
        <v>0</v>
      </c>
      <c r="P19" s="8">
        <v>0</v>
      </c>
      <c r="Q19" s="8">
        <v>0</v>
      </c>
      <c r="R19" s="8">
        <v>0</v>
      </c>
      <c r="S19" s="8">
        <v>0</v>
      </c>
      <c r="T19" s="7"/>
    </row>
    <row r="20" spans="1:20" ht="38.25" x14ac:dyDescent="0.2">
      <c r="A20" s="2" t="s">
        <v>17</v>
      </c>
      <c r="B20" s="3">
        <v>208744629</v>
      </c>
      <c r="C20" s="8">
        <v>208744629</v>
      </c>
      <c r="D20" s="8">
        <v>0</v>
      </c>
      <c r="E20" s="8">
        <v>0</v>
      </c>
      <c r="F20" s="8">
        <v>0</v>
      </c>
      <c r="G20" s="8">
        <v>0</v>
      </c>
      <c r="H20" s="8">
        <v>0</v>
      </c>
      <c r="I20" s="8">
        <v>0</v>
      </c>
      <c r="J20" s="8">
        <v>0</v>
      </c>
      <c r="K20" s="8">
        <v>0</v>
      </c>
      <c r="L20" s="8">
        <v>0</v>
      </c>
      <c r="M20" s="8">
        <v>0</v>
      </c>
      <c r="N20" s="8">
        <v>0</v>
      </c>
      <c r="O20" s="8">
        <v>0</v>
      </c>
      <c r="P20" s="8">
        <v>0</v>
      </c>
      <c r="Q20" s="8">
        <v>0</v>
      </c>
      <c r="R20" s="8">
        <v>0</v>
      </c>
      <c r="S20" s="8">
        <v>0</v>
      </c>
      <c r="T20" s="7"/>
    </row>
    <row r="21" spans="1:20" x14ac:dyDescent="0.2">
      <c r="A21" s="2" t="s">
        <v>18</v>
      </c>
      <c r="B21" s="3">
        <v>275492966</v>
      </c>
      <c r="C21" s="8">
        <v>275492966</v>
      </c>
      <c r="D21" s="8">
        <v>0</v>
      </c>
      <c r="E21" s="8">
        <v>0</v>
      </c>
      <c r="F21" s="8">
        <v>0</v>
      </c>
      <c r="G21" s="8">
        <v>0</v>
      </c>
      <c r="H21" s="8">
        <v>0</v>
      </c>
      <c r="I21" s="8">
        <v>0</v>
      </c>
      <c r="J21" s="8">
        <v>0</v>
      </c>
      <c r="K21" s="8">
        <v>0</v>
      </c>
      <c r="L21" s="8">
        <v>0</v>
      </c>
      <c r="M21" s="8">
        <v>0</v>
      </c>
      <c r="N21" s="8">
        <v>0</v>
      </c>
      <c r="O21" s="8">
        <v>0</v>
      </c>
      <c r="P21" s="8">
        <v>0</v>
      </c>
      <c r="Q21" s="8">
        <v>0</v>
      </c>
      <c r="R21" s="8">
        <v>0</v>
      </c>
      <c r="S21" s="8">
        <v>0</v>
      </c>
      <c r="T21" s="7"/>
    </row>
    <row r="22" spans="1:20" ht="38.25" x14ac:dyDescent="0.2">
      <c r="A22" s="2" t="s">
        <v>19</v>
      </c>
      <c r="B22" s="3">
        <v>57425898</v>
      </c>
      <c r="C22" s="8">
        <v>57425898</v>
      </c>
      <c r="D22" s="8">
        <v>0</v>
      </c>
      <c r="E22" s="8">
        <v>0</v>
      </c>
      <c r="F22" s="8">
        <v>0</v>
      </c>
      <c r="G22" s="8">
        <v>0</v>
      </c>
      <c r="H22" s="8">
        <v>0</v>
      </c>
      <c r="I22" s="8">
        <v>0</v>
      </c>
      <c r="J22" s="8">
        <v>0</v>
      </c>
      <c r="K22" s="8">
        <v>0</v>
      </c>
      <c r="L22" s="8">
        <v>0</v>
      </c>
      <c r="M22" s="8">
        <v>0</v>
      </c>
      <c r="N22" s="8">
        <v>0</v>
      </c>
      <c r="O22" s="8">
        <v>0</v>
      </c>
      <c r="P22" s="8">
        <v>0</v>
      </c>
      <c r="Q22" s="8">
        <v>0</v>
      </c>
      <c r="R22" s="8">
        <v>0</v>
      </c>
      <c r="S22" s="8">
        <v>0</v>
      </c>
      <c r="T22" s="7"/>
    </row>
    <row r="23" spans="1:20" ht="25.5" x14ac:dyDescent="0.2">
      <c r="A23" s="2" t="s">
        <v>20</v>
      </c>
      <c r="B23" s="3">
        <v>679457170</v>
      </c>
      <c r="C23" s="8">
        <v>679457170</v>
      </c>
      <c r="D23" s="8">
        <v>0</v>
      </c>
      <c r="E23" s="8">
        <v>0</v>
      </c>
      <c r="F23" s="8">
        <v>0</v>
      </c>
      <c r="G23" s="8">
        <v>0</v>
      </c>
      <c r="H23" s="8">
        <v>0</v>
      </c>
      <c r="I23" s="8">
        <v>0</v>
      </c>
      <c r="J23" s="8">
        <v>0</v>
      </c>
      <c r="K23" s="8">
        <v>0</v>
      </c>
      <c r="L23" s="8">
        <v>0</v>
      </c>
      <c r="M23" s="8">
        <v>0</v>
      </c>
      <c r="N23" s="8">
        <v>0</v>
      </c>
      <c r="O23" s="8">
        <v>0</v>
      </c>
      <c r="P23" s="8">
        <v>0</v>
      </c>
      <c r="Q23" s="8">
        <v>0</v>
      </c>
      <c r="R23" s="8">
        <v>0</v>
      </c>
      <c r="S23" s="8">
        <v>0</v>
      </c>
      <c r="T23" s="7"/>
    </row>
    <row r="24" spans="1:20" ht="25.5" x14ac:dyDescent="0.2">
      <c r="A24" s="2" t="s">
        <v>21</v>
      </c>
      <c r="B24" s="3">
        <v>120470910</v>
      </c>
      <c r="C24" s="8">
        <v>120470910</v>
      </c>
      <c r="D24" s="8">
        <v>0</v>
      </c>
      <c r="E24" s="8">
        <v>0</v>
      </c>
      <c r="F24" s="8">
        <v>0</v>
      </c>
      <c r="G24" s="8">
        <v>0</v>
      </c>
      <c r="H24" s="8">
        <v>0</v>
      </c>
      <c r="I24" s="8">
        <v>0</v>
      </c>
      <c r="J24" s="8">
        <v>0</v>
      </c>
      <c r="K24" s="8">
        <v>0</v>
      </c>
      <c r="L24" s="8">
        <v>0</v>
      </c>
      <c r="M24" s="8">
        <v>0</v>
      </c>
      <c r="N24" s="8">
        <v>0</v>
      </c>
      <c r="O24" s="8">
        <v>0</v>
      </c>
      <c r="P24" s="8">
        <v>0</v>
      </c>
      <c r="Q24" s="8">
        <v>0</v>
      </c>
      <c r="R24" s="8">
        <v>0</v>
      </c>
      <c r="S24" s="8">
        <v>0</v>
      </c>
      <c r="T24" s="7"/>
    </row>
    <row r="25" spans="1:20" x14ac:dyDescent="0.2">
      <c r="A25" s="2" t="s">
        <v>22</v>
      </c>
      <c r="B25" s="3">
        <v>550000</v>
      </c>
      <c r="C25" s="8">
        <v>550000</v>
      </c>
      <c r="D25" s="8">
        <v>0</v>
      </c>
      <c r="E25" s="8">
        <v>0</v>
      </c>
      <c r="F25" s="8">
        <v>0</v>
      </c>
      <c r="G25" s="8">
        <v>0</v>
      </c>
      <c r="H25" s="8">
        <v>0</v>
      </c>
      <c r="I25" s="8">
        <v>0</v>
      </c>
      <c r="J25" s="8">
        <v>0</v>
      </c>
      <c r="K25" s="8">
        <v>0</v>
      </c>
      <c r="L25" s="8">
        <v>0</v>
      </c>
      <c r="M25" s="8">
        <v>0</v>
      </c>
      <c r="N25" s="8">
        <v>0</v>
      </c>
      <c r="O25" s="8">
        <v>0</v>
      </c>
      <c r="P25" s="8">
        <v>0</v>
      </c>
      <c r="Q25" s="8">
        <v>0</v>
      </c>
      <c r="R25" s="8">
        <v>0</v>
      </c>
      <c r="S25" s="8">
        <v>0</v>
      </c>
      <c r="T25" s="7"/>
    </row>
    <row r="26" spans="1:20" x14ac:dyDescent="0.2">
      <c r="A26" s="2" t="s">
        <v>23</v>
      </c>
      <c r="B26" s="3">
        <v>1133838527</v>
      </c>
      <c r="C26" s="8">
        <v>1133838527</v>
      </c>
      <c r="D26" s="8">
        <v>0</v>
      </c>
      <c r="E26" s="8">
        <v>0</v>
      </c>
      <c r="F26" s="8">
        <v>0</v>
      </c>
      <c r="G26" s="8">
        <v>0</v>
      </c>
      <c r="H26" s="8">
        <v>0</v>
      </c>
      <c r="I26" s="8">
        <v>0</v>
      </c>
      <c r="J26" s="8">
        <v>0</v>
      </c>
      <c r="K26" s="8">
        <v>0</v>
      </c>
      <c r="L26" s="8">
        <v>0</v>
      </c>
      <c r="M26" s="8">
        <v>0</v>
      </c>
      <c r="N26" s="8">
        <v>0</v>
      </c>
      <c r="O26" s="8">
        <v>0</v>
      </c>
      <c r="P26" s="8">
        <v>0</v>
      </c>
      <c r="Q26" s="8">
        <v>0</v>
      </c>
      <c r="R26" s="8">
        <v>0</v>
      </c>
      <c r="S26" s="8">
        <v>0</v>
      </c>
      <c r="T26" s="7"/>
    </row>
    <row r="27" spans="1:20" ht="25.5" x14ac:dyDescent="0.2">
      <c r="A27" s="2" t="s">
        <v>24</v>
      </c>
      <c r="B27" s="3">
        <v>8487826</v>
      </c>
      <c r="C27" s="8">
        <v>8487826</v>
      </c>
      <c r="D27" s="8">
        <v>0</v>
      </c>
      <c r="E27" s="8">
        <v>0</v>
      </c>
      <c r="F27" s="8">
        <v>0</v>
      </c>
      <c r="G27" s="8">
        <v>0</v>
      </c>
      <c r="H27" s="8">
        <v>0</v>
      </c>
      <c r="I27" s="8">
        <v>0</v>
      </c>
      <c r="J27" s="8">
        <v>0</v>
      </c>
      <c r="K27" s="8">
        <v>0</v>
      </c>
      <c r="L27" s="8">
        <v>0</v>
      </c>
      <c r="M27" s="8">
        <v>0</v>
      </c>
      <c r="N27" s="8">
        <v>0</v>
      </c>
      <c r="O27" s="8">
        <v>0</v>
      </c>
      <c r="P27" s="8">
        <v>0</v>
      </c>
      <c r="Q27" s="8">
        <v>0</v>
      </c>
      <c r="R27" s="8">
        <v>0</v>
      </c>
      <c r="S27" s="8">
        <v>0</v>
      </c>
      <c r="T27" s="7"/>
    </row>
    <row r="28" spans="1:20" x14ac:dyDescent="0.2">
      <c r="A28" s="2" t="s">
        <v>25</v>
      </c>
      <c r="B28" s="3">
        <v>2206563</v>
      </c>
      <c r="C28" s="8">
        <v>2206563</v>
      </c>
      <c r="D28" s="8">
        <v>0</v>
      </c>
      <c r="E28" s="8">
        <v>0</v>
      </c>
      <c r="F28" s="8">
        <v>0</v>
      </c>
      <c r="G28" s="8">
        <v>0</v>
      </c>
      <c r="H28" s="8">
        <v>0</v>
      </c>
      <c r="I28" s="8">
        <v>0</v>
      </c>
      <c r="J28" s="8">
        <v>0</v>
      </c>
      <c r="K28" s="8">
        <v>0</v>
      </c>
      <c r="L28" s="8">
        <v>0</v>
      </c>
      <c r="M28" s="8">
        <v>0</v>
      </c>
      <c r="N28" s="8">
        <v>0</v>
      </c>
      <c r="O28" s="8">
        <v>0</v>
      </c>
      <c r="P28" s="8">
        <v>0</v>
      </c>
      <c r="Q28" s="8">
        <v>0</v>
      </c>
      <c r="R28" s="8">
        <v>0</v>
      </c>
      <c r="S28" s="8">
        <v>0</v>
      </c>
      <c r="T28" s="7"/>
    </row>
    <row r="29" spans="1:20" ht="38.25" x14ac:dyDescent="0.2">
      <c r="A29" s="2" t="s">
        <v>26</v>
      </c>
      <c r="B29" s="3">
        <v>370801333</v>
      </c>
      <c r="C29" s="8">
        <v>370801333</v>
      </c>
      <c r="D29" s="8">
        <v>0</v>
      </c>
      <c r="E29" s="8">
        <v>0</v>
      </c>
      <c r="F29" s="8">
        <v>0</v>
      </c>
      <c r="G29" s="8">
        <v>0</v>
      </c>
      <c r="H29" s="8">
        <v>0</v>
      </c>
      <c r="I29" s="8">
        <v>0</v>
      </c>
      <c r="J29" s="8">
        <v>0</v>
      </c>
      <c r="K29" s="8">
        <v>0</v>
      </c>
      <c r="L29" s="8">
        <v>0</v>
      </c>
      <c r="M29" s="8">
        <v>0</v>
      </c>
      <c r="N29" s="8">
        <v>0</v>
      </c>
      <c r="O29" s="8">
        <v>0</v>
      </c>
      <c r="P29" s="8">
        <v>0</v>
      </c>
      <c r="Q29" s="8">
        <v>0</v>
      </c>
      <c r="R29" s="8">
        <v>0</v>
      </c>
      <c r="S29" s="8">
        <v>0</v>
      </c>
      <c r="T29" s="7"/>
    </row>
    <row r="30" spans="1:20" ht="25.5" x14ac:dyDescent="0.2">
      <c r="A30" s="2" t="s">
        <v>27</v>
      </c>
      <c r="B30" s="3">
        <v>460759782</v>
      </c>
      <c r="C30" s="8">
        <v>460759782</v>
      </c>
      <c r="D30" s="8">
        <v>0</v>
      </c>
      <c r="E30" s="8">
        <v>0</v>
      </c>
      <c r="F30" s="8">
        <v>0</v>
      </c>
      <c r="G30" s="8">
        <v>0</v>
      </c>
      <c r="H30" s="8">
        <v>0</v>
      </c>
      <c r="I30" s="8">
        <v>0</v>
      </c>
      <c r="J30" s="8">
        <v>0</v>
      </c>
      <c r="K30" s="8">
        <v>0</v>
      </c>
      <c r="L30" s="8">
        <v>0</v>
      </c>
      <c r="M30" s="8">
        <v>0</v>
      </c>
      <c r="N30" s="8">
        <v>0</v>
      </c>
      <c r="O30" s="8">
        <v>0</v>
      </c>
      <c r="P30" s="8">
        <v>0</v>
      </c>
      <c r="Q30" s="8">
        <v>0</v>
      </c>
      <c r="R30" s="8">
        <v>0</v>
      </c>
      <c r="S30" s="8">
        <v>0</v>
      </c>
      <c r="T30" s="7"/>
    </row>
    <row r="31" spans="1:20" x14ac:dyDescent="0.2">
      <c r="A31" s="2" t="s">
        <v>28</v>
      </c>
      <c r="B31" s="3">
        <v>822758269</v>
      </c>
      <c r="C31" s="8">
        <v>822758269</v>
      </c>
      <c r="D31" s="8">
        <v>0</v>
      </c>
      <c r="E31" s="8">
        <v>0</v>
      </c>
      <c r="F31" s="8">
        <v>0</v>
      </c>
      <c r="G31" s="8">
        <v>0</v>
      </c>
      <c r="H31" s="8">
        <v>0</v>
      </c>
      <c r="I31" s="8">
        <v>0</v>
      </c>
      <c r="J31" s="8">
        <v>0</v>
      </c>
      <c r="K31" s="8">
        <v>0</v>
      </c>
      <c r="L31" s="8">
        <v>0</v>
      </c>
      <c r="M31" s="8">
        <v>0</v>
      </c>
      <c r="N31" s="8">
        <v>0</v>
      </c>
      <c r="O31" s="8">
        <v>0</v>
      </c>
      <c r="P31" s="8">
        <v>0</v>
      </c>
      <c r="Q31" s="8">
        <v>0</v>
      </c>
      <c r="R31" s="8">
        <v>0</v>
      </c>
      <c r="S31" s="8">
        <v>0</v>
      </c>
      <c r="T31" s="7"/>
    </row>
    <row r="32" spans="1:20" x14ac:dyDescent="0.2">
      <c r="A32" s="2" t="s">
        <v>29</v>
      </c>
      <c r="B32" s="3">
        <v>96510021</v>
      </c>
      <c r="C32" s="8">
        <v>96510021</v>
      </c>
      <c r="D32" s="8">
        <v>0</v>
      </c>
      <c r="E32" s="8">
        <v>0</v>
      </c>
      <c r="F32" s="8">
        <v>0</v>
      </c>
      <c r="G32" s="8">
        <v>0</v>
      </c>
      <c r="H32" s="8">
        <v>0</v>
      </c>
      <c r="I32" s="8">
        <v>0</v>
      </c>
      <c r="J32" s="8">
        <v>0</v>
      </c>
      <c r="K32" s="8">
        <v>0</v>
      </c>
      <c r="L32" s="8">
        <v>0</v>
      </c>
      <c r="M32" s="8">
        <v>0</v>
      </c>
      <c r="N32" s="8">
        <v>0</v>
      </c>
      <c r="O32" s="8">
        <v>0</v>
      </c>
      <c r="P32" s="8">
        <v>0</v>
      </c>
      <c r="Q32" s="8">
        <v>0</v>
      </c>
      <c r="R32" s="8">
        <v>0</v>
      </c>
      <c r="S32" s="8">
        <v>0</v>
      </c>
      <c r="T32" s="7"/>
    </row>
    <row r="33" spans="1:20" x14ac:dyDescent="0.2">
      <c r="A33" s="2" t="s">
        <v>30</v>
      </c>
      <c r="B33" s="3">
        <v>589877448</v>
      </c>
      <c r="C33" s="8">
        <v>589877448</v>
      </c>
      <c r="D33" s="8">
        <v>0</v>
      </c>
      <c r="E33" s="8">
        <v>0</v>
      </c>
      <c r="F33" s="8">
        <v>0</v>
      </c>
      <c r="G33" s="8">
        <v>0</v>
      </c>
      <c r="H33" s="8">
        <v>0</v>
      </c>
      <c r="I33" s="8">
        <v>0</v>
      </c>
      <c r="J33" s="8">
        <v>0</v>
      </c>
      <c r="K33" s="8">
        <v>0</v>
      </c>
      <c r="L33" s="8">
        <v>0</v>
      </c>
      <c r="M33" s="8">
        <v>0</v>
      </c>
      <c r="N33" s="8">
        <v>0</v>
      </c>
      <c r="O33" s="8">
        <v>0</v>
      </c>
      <c r="P33" s="8">
        <v>0</v>
      </c>
      <c r="Q33" s="8">
        <v>0</v>
      </c>
      <c r="R33" s="8">
        <v>0</v>
      </c>
      <c r="S33" s="8">
        <v>0</v>
      </c>
      <c r="T33" s="7"/>
    </row>
    <row r="34" spans="1:20" x14ac:dyDescent="0.2">
      <c r="A34" s="2" t="s">
        <v>31</v>
      </c>
      <c r="B34" s="3">
        <v>82977412</v>
      </c>
      <c r="C34" s="8">
        <v>82977412</v>
      </c>
      <c r="D34" s="8">
        <v>0</v>
      </c>
      <c r="E34" s="8">
        <v>0</v>
      </c>
      <c r="F34" s="8">
        <v>0</v>
      </c>
      <c r="G34" s="8">
        <v>0</v>
      </c>
      <c r="H34" s="8">
        <v>0</v>
      </c>
      <c r="I34" s="8">
        <v>0</v>
      </c>
      <c r="J34" s="8">
        <v>0</v>
      </c>
      <c r="K34" s="8">
        <v>0</v>
      </c>
      <c r="L34" s="8">
        <v>0</v>
      </c>
      <c r="M34" s="8">
        <v>0</v>
      </c>
      <c r="N34" s="8">
        <v>0</v>
      </c>
      <c r="O34" s="8">
        <v>0</v>
      </c>
      <c r="P34" s="8">
        <v>0</v>
      </c>
      <c r="Q34" s="8">
        <v>0</v>
      </c>
      <c r="R34" s="8">
        <v>0</v>
      </c>
      <c r="S34" s="8">
        <v>0</v>
      </c>
      <c r="T34" s="7"/>
    </row>
    <row r="35" spans="1:20" ht="25.5" x14ac:dyDescent="0.2">
      <c r="A35" s="2" t="s">
        <v>32</v>
      </c>
      <c r="B35" s="3">
        <v>3772131</v>
      </c>
      <c r="C35" s="8">
        <v>3772131</v>
      </c>
      <c r="D35" s="8">
        <v>0</v>
      </c>
      <c r="E35" s="8">
        <v>0</v>
      </c>
      <c r="F35" s="8">
        <v>0</v>
      </c>
      <c r="G35" s="8">
        <v>0</v>
      </c>
      <c r="H35" s="8">
        <v>0</v>
      </c>
      <c r="I35" s="8">
        <v>0</v>
      </c>
      <c r="J35" s="8">
        <v>0</v>
      </c>
      <c r="K35" s="8">
        <v>0</v>
      </c>
      <c r="L35" s="8">
        <v>0</v>
      </c>
      <c r="M35" s="8">
        <v>0</v>
      </c>
      <c r="N35" s="8">
        <v>0</v>
      </c>
      <c r="O35" s="8">
        <v>0</v>
      </c>
      <c r="P35" s="8">
        <v>0</v>
      </c>
      <c r="Q35" s="8">
        <v>0</v>
      </c>
      <c r="R35" s="8">
        <v>0</v>
      </c>
      <c r="S35" s="8">
        <v>0</v>
      </c>
      <c r="T35" s="7"/>
    </row>
    <row r="36" spans="1:20" ht="51" x14ac:dyDescent="0.2">
      <c r="A36" s="2" t="s">
        <v>33</v>
      </c>
      <c r="B36" s="3">
        <v>1002822697</v>
      </c>
      <c r="C36" s="8">
        <v>1002822697</v>
      </c>
      <c r="D36" s="8">
        <v>0</v>
      </c>
      <c r="E36" s="8">
        <v>0</v>
      </c>
      <c r="F36" s="8">
        <v>0</v>
      </c>
      <c r="G36" s="8">
        <v>0</v>
      </c>
      <c r="H36" s="8">
        <v>0</v>
      </c>
      <c r="I36" s="8">
        <v>0</v>
      </c>
      <c r="J36" s="8">
        <v>0</v>
      </c>
      <c r="K36" s="8">
        <v>0</v>
      </c>
      <c r="L36" s="8">
        <v>0</v>
      </c>
      <c r="M36" s="8">
        <v>0</v>
      </c>
      <c r="N36" s="8">
        <v>0</v>
      </c>
      <c r="O36" s="8">
        <v>0</v>
      </c>
      <c r="P36" s="8">
        <v>0</v>
      </c>
      <c r="Q36" s="8">
        <v>0</v>
      </c>
      <c r="R36" s="8">
        <v>0</v>
      </c>
      <c r="S36" s="8">
        <v>0</v>
      </c>
      <c r="T36" s="7"/>
    </row>
    <row r="37" spans="1:20" x14ac:dyDescent="0.2">
      <c r="A37" s="2" t="s">
        <v>34</v>
      </c>
      <c r="B37" s="3">
        <v>36799321</v>
      </c>
      <c r="C37" s="8">
        <v>36799321</v>
      </c>
      <c r="D37" s="8">
        <v>0</v>
      </c>
      <c r="E37" s="8">
        <v>0</v>
      </c>
      <c r="F37" s="8">
        <v>0</v>
      </c>
      <c r="G37" s="8">
        <v>0</v>
      </c>
      <c r="H37" s="8">
        <v>0</v>
      </c>
      <c r="I37" s="8">
        <v>0</v>
      </c>
      <c r="J37" s="8">
        <v>0</v>
      </c>
      <c r="K37" s="8">
        <v>0</v>
      </c>
      <c r="L37" s="8">
        <v>0</v>
      </c>
      <c r="M37" s="8">
        <v>0</v>
      </c>
      <c r="N37" s="8">
        <v>0</v>
      </c>
      <c r="O37" s="8">
        <v>0</v>
      </c>
      <c r="P37" s="8">
        <v>0</v>
      </c>
      <c r="Q37" s="8">
        <v>0</v>
      </c>
      <c r="R37" s="8">
        <v>0</v>
      </c>
      <c r="S37" s="8">
        <v>0</v>
      </c>
      <c r="T37" s="7"/>
    </row>
    <row r="38" spans="1:20" x14ac:dyDescent="0.2">
      <c r="A38" s="2" t="s">
        <v>35</v>
      </c>
      <c r="B38" s="3">
        <v>2990321</v>
      </c>
      <c r="C38" s="8">
        <v>0</v>
      </c>
      <c r="D38" s="8">
        <v>0</v>
      </c>
      <c r="E38" s="8">
        <v>0</v>
      </c>
      <c r="F38" s="8">
        <v>0</v>
      </c>
      <c r="G38" s="8">
        <v>0</v>
      </c>
      <c r="H38" s="8">
        <v>0</v>
      </c>
      <c r="I38" s="8">
        <v>0</v>
      </c>
      <c r="J38" s="8">
        <v>1495160.5</v>
      </c>
      <c r="K38" s="8">
        <v>1495160.5</v>
      </c>
      <c r="L38" s="8">
        <v>0</v>
      </c>
      <c r="M38" s="8">
        <v>0</v>
      </c>
      <c r="N38" s="8">
        <v>0</v>
      </c>
      <c r="O38" s="8">
        <v>0</v>
      </c>
      <c r="P38" s="8">
        <v>0</v>
      </c>
      <c r="Q38" s="8">
        <v>0</v>
      </c>
      <c r="R38" s="8">
        <v>0</v>
      </c>
      <c r="S38" s="8">
        <v>0</v>
      </c>
      <c r="T38" s="7"/>
    </row>
    <row r="39" spans="1:20" x14ac:dyDescent="0.2">
      <c r="A39" s="2" t="s">
        <v>36</v>
      </c>
      <c r="B39" s="3">
        <v>62046114</v>
      </c>
      <c r="C39" s="8">
        <v>62046114</v>
      </c>
      <c r="D39" s="8">
        <v>0</v>
      </c>
      <c r="E39" s="8">
        <v>0</v>
      </c>
      <c r="F39" s="8">
        <v>0</v>
      </c>
      <c r="G39" s="8">
        <v>0</v>
      </c>
      <c r="H39" s="8">
        <v>0</v>
      </c>
      <c r="I39" s="8">
        <v>0</v>
      </c>
      <c r="J39" s="8">
        <v>0</v>
      </c>
      <c r="K39" s="8">
        <v>0</v>
      </c>
      <c r="L39" s="8">
        <v>0</v>
      </c>
      <c r="M39" s="8">
        <v>0</v>
      </c>
      <c r="N39" s="8">
        <v>0</v>
      </c>
      <c r="O39" s="8">
        <v>0</v>
      </c>
      <c r="P39" s="8">
        <v>0</v>
      </c>
      <c r="Q39" s="8">
        <v>0</v>
      </c>
      <c r="R39" s="8">
        <v>0</v>
      </c>
      <c r="S39" s="8">
        <v>0</v>
      </c>
      <c r="T39" s="7"/>
    </row>
    <row r="40" spans="1:20" ht="25.5" x14ac:dyDescent="0.2">
      <c r="A40" s="2" t="s">
        <v>208</v>
      </c>
      <c r="B40" s="3">
        <v>310000000</v>
      </c>
      <c r="C40" s="8">
        <v>310000000</v>
      </c>
      <c r="D40" s="8">
        <v>0</v>
      </c>
      <c r="E40" s="8">
        <v>0</v>
      </c>
      <c r="F40" s="8">
        <v>0</v>
      </c>
      <c r="G40" s="8">
        <v>0</v>
      </c>
      <c r="H40" s="8">
        <v>0</v>
      </c>
      <c r="I40" s="8">
        <v>0</v>
      </c>
      <c r="J40" s="8">
        <v>0</v>
      </c>
      <c r="K40" s="8">
        <v>0</v>
      </c>
      <c r="L40" s="8">
        <v>0</v>
      </c>
      <c r="M40" s="8">
        <v>0</v>
      </c>
      <c r="N40" s="8">
        <v>0</v>
      </c>
      <c r="O40" s="8">
        <v>0</v>
      </c>
      <c r="P40" s="8">
        <v>0</v>
      </c>
      <c r="Q40" s="8">
        <v>0</v>
      </c>
      <c r="R40" s="8">
        <v>0</v>
      </c>
      <c r="S40" s="8">
        <v>0</v>
      </c>
      <c r="T40" s="7"/>
    </row>
    <row r="41" spans="1:20" ht="25.5" x14ac:dyDescent="0.2">
      <c r="A41" s="2" t="s">
        <v>37</v>
      </c>
      <c r="B41" s="3">
        <v>11686422</v>
      </c>
      <c r="C41" s="8">
        <v>11686422</v>
      </c>
      <c r="D41" s="8">
        <v>0</v>
      </c>
      <c r="E41" s="8">
        <v>0</v>
      </c>
      <c r="F41" s="8">
        <v>0</v>
      </c>
      <c r="G41" s="8">
        <v>0</v>
      </c>
      <c r="H41" s="8">
        <v>0</v>
      </c>
      <c r="I41" s="8">
        <v>0</v>
      </c>
      <c r="J41" s="8">
        <v>0</v>
      </c>
      <c r="K41" s="8">
        <v>0</v>
      </c>
      <c r="L41" s="8">
        <v>0</v>
      </c>
      <c r="M41" s="8">
        <v>0</v>
      </c>
      <c r="N41" s="8">
        <v>0</v>
      </c>
      <c r="O41" s="8">
        <v>0</v>
      </c>
      <c r="P41" s="8">
        <v>0</v>
      </c>
      <c r="Q41" s="8">
        <v>0</v>
      </c>
      <c r="R41" s="8">
        <v>0</v>
      </c>
      <c r="S41" s="8">
        <v>0</v>
      </c>
      <c r="T41" s="7"/>
    </row>
    <row r="42" spans="1:20" x14ac:dyDescent="0.2">
      <c r="A42" s="2" t="s">
        <v>38</v>
      </c>
      <c r="B42" s="3">
        <v>41088465</v>
      </c>
      <c r="C42" s="8">
        <v>41088465</v>
      </c>
      <c r="D42" s="8">
        <v>0</v>
      </c>
      <c r="E42" s="8">
        <v>0</v>
      </c>
      <c r="F42" s="8">
        <v>0</v>
      </c>
      <c r="G42" s="8">
        <v>0</v>
      </c>
      <c r="H42" s="8">
        <v>0</v>
      </c>
      <c r="I42" s="8">
        <v>0</v>
      </c>
      <c r="J42" s="8">
        <v>0</v>
      </c>
      <c r="K42" s="8">
        <v>0</v>
      </c>
      <c r="L42" s="8">
        <v>0</v>
      </c>
      <c r="M42" s="8">
        <v>0</v>
      </c>
      <c r="N42" s="8">
        <v>0</v>
      </c>
      <c r="O42" s="8">
        <v>0</v>
      </c>
      <c r="P42" s="8">
        <v>0</v>
      </c>
      <c r="Q42" s="8">
        <v>0</v>
      </c>
      <c r="R42" s="8">
        <v>0</v>
      </c>
      <c r="S42" s="8">
        <v>0</v>
      </c>
      <c r="T42" s="7"/>
    </row>
    <row r="43" spans="1:20" x14ac:dyDescent="0.2">
      <c r="A43" s="2" t="s">
        <v>39</v>
      </c>
      <c r="B43" s="3">
        <v>101912603</v>
      </c>
      <c r="C43" s="8">
        <v>101912603</v>
      </c>
      <c r="D43" s="8">
        <v>0</v>
      </c>
      <c r="E43" s="8">
        <v>0</v>
      </c>
      <c r="F43" s="8">
        <v>0</v>
      </c>
      <c r="G43" s="8">
        <v>0</v>
      </c>
      <c r="H43" s="8">
        <v>0</v>
      </c>
      <c r="I43" s="8">
        <v>0</v>
      </c>
      <c r="J43" s="8">
        <v>0</v>
      </c>
      <c r="K43" s="8">
        <v>0</v>
      </c>
      <c r="L43" s="8">
        <v>0</v>
      </c>
      <c r="M43" s="8">
        <v>0</v>
      </c>
      <c r="N43" s="8">
        <v>0</v>
      </c>
      <c r="O43" s="8">
        <v>0</v>
      </c>
      <c r="P43" s="8">
        <v>0</v>
      </c>
      <c r="Q43" s="8">
        <v>0</v>
      </c>
      <c r="R43" s="8">
        <v>0</v>
      </c>
      <c r="S43" s="8">
        <v>0</v>
      </c>
      <c r="T43" s="7"/>
    </row>
    <row r="44" spans="1:20" x14ac:dyDescent="0.2">
      <c r="A44" s="2" t="s">
        <v>40</v>
      </c>
      <c r="B44" s="3">
        <v>303385776</v>
      </c>
      <c r="C44" s="8">
        <v>303385776</v>
      </c>
      <c r="D44" s="8">
        <v>0</v>
      </c>
      <c r="E44" s="8">
        <v>0</v>
      </c>
      <c r="F44" s="8">
        <v>0</v>
      </c>
      <c r="G44" s="8">
        <v>0</v>
      </c>
      <c r="H44" s="8">
        <v>0</v>
      </c>
      <c r="I44" s="8">
        <v>0</v>
      </c>
      <c r="J44" s="8">
        <v>0</v>
      </c>
      <c r="K44" s="8">
        <v>0</v>
      </c>
      <c r="L44" s="8">
        <v>0</v>
      </c>
      <c r="M44" s="8">
        <v>0</v>
      </c>
      <c r="N44" s="8">
        <v>0</v>
      </c>
      <c r="O44" s="8">
        <v>0</v>
      </c>
      <c r="P44" s="8">
        <v>0</v>
      </c>
      <c r="Q44" s="8">
        <v>0</v>
      </c>
      <c r="R44" s="8">
        <v>0</v>
      </c>
      <c r="S44" s="8">
        <v>0</v>
      </c>
      <c r="T44" s="7"/>
    </row>
    <row r="45" spans="1:20" x14ac:dyDescent="0.2">
      <c r="A45" s="2" t="s">
        <v>41</v>
      </c>
      <c r="B45" s="3">
        <v>2337539</v>
      </c>
      <c r="C45" s="8">
        <v>2337539</v>
      </c>
      <c r="D45" s="8">
        <v>0</v>
      </c>
      <c r="E45" s="8">
        <v>0</v>
      </c>
      <c r="F45" s="8">
        <v>0</v>
      </c>
      <c r="G45" s="8">
        <v>0</v>
      </c>
      <c r="H45" s="8">
        <v>0</v>
      </c>
      <c r="I45" s="8">
        <v>0</v>
      </c>
      <c r="J45" s="8">
        <v>0</v>
      </c>
      <c r="K45" s="8">
        <v>0</v>
      </c>
      <c r="L45" s="8">
        <v>0</v>
      </c>
      <c r="M45" s="8">
        <v>0</v>
      </c>
      <c r="N45" s="8">
        <v>0</v>
      </c>
      <c r="O45" s="8">
        <v>0</v>
      </c>
      <c r="P45" s="8">
        <v>0</v>
      </c>
      <c r="Q45" s="8">
        <v>0</v>
      </c>
      <c r="R45" s="8">
        <v>0</v>
      </c>
      <c r="S45" s="8">
        <v>0</v>
      </c>
      <c r="T45" s="7"/>
    </row>
    <row r="46" spans="1:20" x14ac:dyDescent="0.2">
      <c r="A46" s="2" t="s">
        <v>42</v>
      </c>
      <c r="B46" s="3">
        <v>82949337</v>
      </c>
      <c r="C46" s="8">
        <v>82949337</v>
      </c>
      <c r="D46" s="8">
        <v>0</v>
      </c>
      <c r="E46" s="8">
        <v>0</v>
      </c>
      <c r="F46" s="8">
        <v>0</v>
      </c>
      <c r="G46" s="8">
        <v>0</v>
      </c>
      <c r="H46" s="8">
        <v>0</v>
      </c>
      <c r="I46" s="8">
        <v>0</v>
      </c>
      <c r="J46" s="8">
        <v>0</v>
      </c>
      <c r="K46" s="8">
        <v>0</v>
      </c>
      <c r="L46" s="8">
        <v>0</v>
      </c>
      <c r="M46" s="8">
        <v>0</v>
      </c>
      <c r="N46" s="8">
        <v>0</v>
      </c>
      <c r="O46" s="8">
        <v>0</v>
      </c>
      <c r="P46" s="8">
        <v>0</v>
      </c>
      <c r="Q46" s="8">
        <v>0</v>
      </c>
      <c r="R46" s="8">
        <v>0</v>
      </c>
      <c r="S46" s="8">
        <v>0</v>
      </c>
      <c r="T46" s="7"/>
    </row>
    <row r="47" spans="1:20" ht="25.5" x14ac:dyDescent="0.2">
      <c r="A47" s="2" t="s">
        <v>43</v>
      </c>
      <c r="B47" s="3">
        <v>4254730</v>
      </c>
      <c r="C47" s="8">
        <v>4254730</v>
      </c>
      <c r="D47" s="8">
        <v>0</v>
      </c>
      <c r="E47" s="8">
        <v>0</v>
      </c>
      <c r="F47" s="8">
        <v>0</v>
      </c>
      <c r="G47" s="8">
        <v>0</v>
      </c>
      <c r="H47" s="8">
        <v>0</v>
      </c>
      <c r="I47" s="8">
        <v>0</v>
      </c>
      <c r="J47" s="8">
        <v>0</v>
      </c>
      <c r="K47" s="8">
        <v>0</v>
      </c>
      <c r="L47" s="8">
        <v>0</v>
      </c>
      <c r="M47" s="8">
        <v>0</v>
      </c>
      <c r="N47" s="8">
        <v>0</v>
      </c>
      <c r="O47" s="8">
        <v>0</v>
      </c>
      <c r="P47" s="8">
        <v>0</v>
      </c>
      <c r="Q47" s="8">
        <v>0</v>
      </c>
      <c r="R47" s="8">
        <v>0</v>
      </c>
      <c r="S47" s="8">
        <v>0</v>
      </c>
      <c r="T47" s="7"/>
    </row>
    <row r="48" spans="1:20" x14ac:dyDescent="0.2">
      <c r="A48" s="2" t="s">
        <v>44</v>
      </c>
      <c r="B48" s="3">
        <v>10000</v>
      </c>
      <c r="C48" s="8">
        <v>10000</v>
      </c>
      <c r="D48" s="8">
        <v>0</v>
      </c>
      <c r="E48" s="8">
        <v>0</v>
      </c>
      <c r="F48" s="8">
        <v>0</v>
      </c>
      <c r="G48" s="8">
        <v>0</v>
      </c>
      <c r="H48" s="8">
        <v>0</v>
      </c>
      <c r="I48" s="8">
        <v>0</v>
      </c>
      <c r="J48" s="8">
        <v>0</v>
      </c>
      <c r="K48" s="8">
        <v>0</v>
      </c>
      <c r="L48" s="8">
        <v>0</v>
      </c>
      <c r="M48" s="8">
        <v>0</v>
      </c>
      <c r="N48" s="8">
        <v>0</v>
      </c>
      <c r="O48" s="8">
        <v>0</v>
      </c>
      <c r="P48" s="8">
        <v>0</v>
      </c>
      <c r="Q48" s="8">
        <v>0</v>
      </c>
      <c r="R48" s="8">
        <v>0</v>
      </c>
      <c r="S48" s="8">
        <v>0</v>
      </c>
      <c r="T48" s="7"/>
    </row>
    <row r="49" spans="1:20" ht="25.5" x14ac:dyDescent="0.2">
      <c r="A49" s="2" t="s">
        <v>45</v>
      </c>
      <c r="B49" s="3">
        <v>40881859</v>
      </c>
      <c r="C49" s="8">
        <v>40881859</v>
      </c>
      <c r="D49" s="8">
        <v>0</v>
      </c>
      <c r="E49" s="8">
        <v>0</v>
      </c>
      <c r="F49" s="8">
        <v>0</v>
      </c>
      <c r="G49" s="8">
        <v>0</v>
      </c>
      <c r="H49" s="8">
        <v>0</v>
      </c>
      <c r="I49" s="8">
        <v>0</v>
      </c>
      <c r="J49" s="8">
        <v>0</v>
      </c>
      <c r="K49" s="8">
        <v>0</v>
      </c>
      <c r="L49" s="8">
        <v>0</v>
      </c>
      <c r="M49" s="8">
        <v>0</v>
      </c>
      <c r="N49" s="8">
        <v>0</v>
      </c>
      <c r="O49" s="8">
        <v>0</v>
      </c>
      <c r="P49" s="8">
        <v>0</v>
      </c>
      <c r="Q49" s="8">
        <v>0</v>
      </c>
      <c r="R49" s="8">
        <v>0</v>
      </c>
      <c r="S49" s="8">
        <v>0</v>
      </c>
      <c r="T49" s="7"/>
    </row>
    <row r="50" spans="1:20" x14ac:dyDescent="0.2">
      <c r="A50" s="2" t="s">
        <v>46</v>
      </c>
      <c r="B50" s="3">
        <v>9694261</v>
      </c>
      <c r="C50" s="8">
        <v>9694261</v>
      </c>
      <c r="D50" s="8">
        <v>0</v>
      </c>
      <c r="E50" s="8">
        <v>0</v>
      </c>
      <c r="F50" s="8">
        <v>0</v>
      </c>
      <c r="G50" s="8">
        <v>0</v>
      </c>
      <c r="H50" s="8">
        <v>0</v>
      </c>
      <c r="I50" s="8">
        <v>0</v>
      </c>
      <c r="J50" s="8">
        <v>0</v>
      </c>
      <c r="K50" s="8">
        <v>0</v>
      </c>
      <c r="L50" s="8">
        <v>0</v>
      </c>
      <c r="M50" s="8">
        <v>0</v>
      </c>
      <c r="N50" s="8">
        <v>0</v>
      </c>
      <c r="O50" s="8">
        <v>0</v>
      </c>
      <c r="P50" s="8">
        <v>0</v>
      </c>
      <c r="Q50" s="8">
        <v>0</v>
      </c>
      <c r="R50" s="8">
        <v>0</v>
      </c>
      <c r="S50" s="8">
        <v>0</v>
      </c>
      <c r="T50" s="7"/>
    </row>
    <row r="51" spans="1:20" x14ac:dyDescent="0.2">
      <c r="A51" s="2" t="s">
        <v>47</v>
      </c>
      <c r="B51" s="3">
        <v>45744139</v>
      </c>
      <c r="C51" s="8">
        <v>45744139</v>
      </c>
      <c r="D51" s="8">
        <v>0</v>
      </c>
      <c r="E51" s="8">
        <v>0</v>
      </c>
      <c r="F51" s="8">
        <v>0</v>
      </c>
      <c r="G51" s="8">
        <v>0</v>
      </c>
      <c r="H51" s="8">
        <v>0</v>
      </c>
      <c r="I51" s="8">
        <v>0</v>
      </c>
      <c r="J51" s="8">
        <v>0</v>
      </c>
      <c r="K51" s="8">
        <v>0</v>
      </c>
      <c r="L51" s="8">
        <v>0</v>
      </c>
      <c r="M51" s="8">
        <v>0</v>
      </c>
      <c r="N51" s="8">
        <v>0</v>
      </c>
      <c r="O51" s="8">
        <v>0</v>
      </c>
      <c r="P51" s="8">
        <v>0</v>
      </c>
      <c r="Q51" s="8">
        <v>0</v>
      </c>
      <c r="R51" s="8">
        <v>0</v>
      </c>
      <c r="S51" s="8">
        <v>0</v>
      </c>
      <c r="T51" s="7"/>
    </row>
    <row r="52" spans="1:20" x14ac:dyDescent="0.2">
      <c r="A52" s="2" t="s">
        <v>48</v>
      </c>
      <c r="B52" s="3">
        <v>31062743</v>
      </c>
      <c r="C52" s="8">
        <v>31062743</v>
      </c>
      <c r="D52" s="8">
        <v>0</v>
      </c>
      <c r="E52" s="8">
        <v>0</v>
      </c>
      <c r="F52" s="8">
        <v>0</v>
      </c>
      <c r="G52" s="8">
        <v>0</v>
      </c>
      <c r="H52" s="8">
        <v>0</v>
      </c>
      <c r="I52" s="8">
        <v>0</v>
      </c>
      <c r="J52" s="8">
        <v>0</v>
      </c>
      <c r="K52" s="8">
        <v>0</v>
      </c>
      <c r="L52" s="8">
        <v>0</v>
      </c>
      <c r="M52" s="8">
        <v>0</v>
      </c>
      <c r="N52" s="8">
        <v>0</v>
      </c>
      <c r="O52" s="8">
        <v>0</v>
      </c>
      <c r="P52" s="8">
        <v>0</v>
      </c>
      <c r="Q52" s="8">
        <v>0</v>
      </c>
      <c r="R52" s="8">
        <v>0</v>
      </c>
      <c r="S52" s="8">
        <v>0</v>
      </c>
      <c r="T52" s="7"/>
    </row>
    <row r="53" spans="1:20" ht="25.5" x14ac:dyDescent="0.2">
      <c r="A53" s="2" t="s">
        <v>49</v>
      </c>
      <c r="B53" s="3">
        <v>237454</v>
      </c>
      <c r="C53" s="8">
        <v>237454</v>
      </c>
      <c r="D53" s="8">
        <v>0</v>
      </c>
      <c r="E53" s="8">
        <v>0</v>
      </c>
      <c r="F53" s="8">
        <v>0</v>
      </c>
      <c r="G53" s="8">
        <v>0</v>
      </c>
      <c r="H53" s="8">
        <v>0</v>
      </c>
      <c r="I53" s="8">
        <v>0</v>
      </c>
      <c r="J53" s="8">
        <v>0</v>
      </c>
      <c r="K53" s="8">
        <v>0</v>
      </c>
      <c r="L53" s="8">
        <v>0</v>
      </c>
      <c r="M53" s="8">
        <v>0</v>
      </c>
      <c r="N53" s="8">
        <v>0</v>
      </c>
      <c r="O53" s="8">
        <v>0</v>
      </c>
      <c r="P53" s="8">
        <v>0</v>
      </c>
      <c r="Q53" s="8">
        <v>0</v>
      </c>
      <c r="R53" s="8">
        <v>0</v>
      </c>
      <c r="S53" s="8">
        <v>0</v>
      </c>
      <c r="T53" s="7"/>
    </row>
    <row r="54" spans="1:20" x14ac:dyDescent="0.2">
      <c r="A54" s="2" t="s">
        <v>50</v>
      </c>
      <c r="B54" s="3">
        <v>147221883</v>
      </c>
      <c r="C54" s="8">
        <v>147221883</v>
      </c>
      <c r="D54" s="8">
        <v>0</v>
      </c>
      <c r="E54" s="8">
        <v>0</v>
      </c>
      <c r="F54" s="8">
        <v>0</v>
      </c>
      <c r="G54" s="8">
        <v>0</v>
      </c>
      <c r="H54" s="8">
        <v>0</v>
      </c>
      <c r="I54" s="8">
        <v>0</v>
      </c>
      <c r="J54" s="8">
        <v>0</v>
      </c>
      <c r="K54" s="8">
        <v>0</v>
      </c>
      <c r="L54" s="8">
        <v>0</v>
      </c>
      <c r="M54" s="8">
        <v>0</v>
      </c>
      <c r="N54" s="8">
        <v>0</v>
      </c>
      <c r="O54" s="8">
        <v>0</v>
      </c>
      <c r="P54" s="8">
        <v>0</v>
      </c>
      <c r="Q54" s="8">
        <v>0</v>
      </c>
      <c r="R54" s="8">
        <v>0</v>
      </c>
      <c r="S54" s="8">
        <v>0</v>
      </c>
      <c r="T54" s="7"/>
    </row>
    <row r="55" spans="1:20" x14ac:dyDescent="0.2">
      <c r="A55" s="2" t="s">
        <v>51</v>
      </c>
      <c r="B55" s="3">
        <v>5495396</v>
      </c>
      <c r="C55" s="8">
        <v>5495396</v>
      </c>
      <c r="D55" s="8">
        <v>0</v>
      </c>
      <c r="E55" s="8">
        <v>0</v>
      </c>
      <c r="F55" s="8">
        <v>0</v>
      </c>
      <c r="G55" s="8">
        <v>0</v>
      </c>
      <c r="H55" s="8">
        <v>0</v>
      </c>
      <c r="I55" s="8">
        <v>0</v>
      </c>
      <c r="J55" s="8">
        <v>0</v>
      </c>
      <c r="K55" s="8">
        <v>0</v>
      </c>
      <c r="L55" s="8">
        <v>0</v>
      </c>
      <c r="M55" s="8">
        <v>0</v>
      </c>
      <c r="N55" s="8">
        <v>0</v>
      </c>
      <c r="O55" s="8">
        <v>0</v>
      </c>
      <c r="P55" s="8">
        <v>0</v>
      </c>
      <c r="Q55" s="8">
        <v>0</v>
      </c>
      <c r="R55" s="8">
        <v>0</v>
      </c>
      <c r="S55" s="8">
        <v>0</v>
      </c>
      <c r="T55" s="7"/>
    </row>
    <row r="56" spans="1:20" x14ac:dyDescent="0.2">
      <c r="A56" s="2" t="s">
        <v>52</v>
      </c>
      <c r="B56" s="3">
        <v>8494298</v>
      </c>
      <c r="C56" s="8">
        <v>8494298</v>
      </c>
      <c r="D56" s="8">
        <v>0</v>
      </c>
      <c r="E56" s="8">
        <v>0</v>
      </c>
      <c r="F56" s="8">
        <v>0</v>
      </c>
      <c r="G56" s="8">
        <v>0</v>
      </c>
      <c r="H56" s="8">
        <v>0</v>
      </c>
      <c r="I56" s="8">
        <v>0</v>
      </c>
      <c r="J56" s="8">
        <v>0</v>
      </c>
      <c r="K56" s="8">
        <v>0</v>
      </c>
      <c r="L56" s="8">
        <v>0</v>
      </c>
      <c r="M56" s="8">
        <v>0</v>
      </c>
      <c r="N56" s="8">
        <v>0</v>
      </c>
      <c r="O56" s="8">
        <v>0</v>
      </c>
      <c r="P56" s="8">
        <v>0</v>
      </c>
      <c r="Q56" s="8">
        <v>0</v>
      </c>
      <c r="R56" s="8">
        <v>0</v>
      </c>
      <c r="S56" s="8">
        <v>0</v>
      </c>
      <c r="T56" s="7"/>
    </row>
    <row r="57" spans="1:20" ht="25.5" x14ac:dyDescent="0.2">
      <c r="A57" s="2" t="s">
        <v>53</v>
      </c>
      <c r="B57" s="3">
        <v>36908155</v>
      </c>
      <c r="C57" s="8">
        <v>36908155</v>
      </c>
      <c r="D57" s="8">
        <v>0</v>
      </c>
      <c r="E57" s="8">
        <v>0</v>
      </c>
      <c r="F57" s="8">
        <v>0</v>
      </c>
      <c r="G57" s="8">
        <v>0</v>
      </c>
      <c r="H57" s="8">
        <v>0</v>
      </c>
      <c r="I57" s="8">
        <v>0</v>
      </c>
      <c r="J57" s="8">
        <v>0</v>
      </c>
      <c r="K57" s="8">
        <v>0</v>
      </c>
      <c r="L57" s="8">
        <v>0</v>
      </c>
      <c r="M57" s="8">
        <v>0</v>
      </c>
      <c r="N57" s="8">
        <v>0</v>
      </c>
      <c r="O57" s="8">
        <v>0</v>
      </c>
      <c r="P57" s="8">
        <v>0</v>
      </c>
      <c r="Q57" s="8">
        <v>0</v>
      </c>
      <c r="R57" s="8">
        <v>0</v>
      </c>
      <c r="S57" s="8">
        <v>0</v>
      </c>
      <c r="T57" s="7"/>
    </row>
    <row r="58" spans="1:20" ht="25.5" x14ac:dyDescent="0.2">
      <c r="A58" s="2" t="s">
        <v>54</v>
      </c>
      <c r="B58" s="3">
        <v>242714</v>
      </c>
      <c r="C58" s="8">
        <v>242714</v>
      </c>
      <c r="D58" s="8">
        <v>0</v>
      </c>
      <c r="E58" s="8">
        <v>0</v>
      </c>
      <c r="F58" s="8">
        <v>0</v>
      </c>
      <c r="G58" s="8">
        <v>0</v>
      </c>
      <c r="H58" s="8">
        <v>0</v>
      </c>
      <c r="I58" s="8">
        <v>0</v>
      </c>
      <c r="J58" s="8">
        <v>0</v>
      </c>
      <c r="K58" s="8">
        <v>0</v>
      </c>
      <c r="L58" s="8">
        <v>0</v>
      </c>
      <c r="M58" s="8">
        <v>0</v>
      </c>
      <c r="N58" s="8">
        <v>0</v>
      </c>
      <c r="O58" s="8">
        <v>0</v>
      </c>
      <c r="P58" s="8">
        <v>0</v>
      </c>
      <c r="Q58" s="8">
        <v>0</v>
      </c>
      <c r="R58" s="8">
        <v>0</v>
      </c>
      <c r="S58" s="8">
        <v>0</v>
      </c>
      <c r="T58" s="7"/>
    </row>
    <row r="59" spans="1:20" ht="25.5" x14ac:dyDescent="0.2">
      <c r="A59" s="2" t="s">
        <v>55</v>
      </c>
      <c r="B59" s="3">
        <v>580358</v>
      </c>
      <c r="C59" s="8">
        <v>580358</v>
      </c>
      <c r="D59" s="8">
        <v>0</v>
      </c>
      <c r="E59" s="8">
        <v>0</v>
      </c>
      <c r="F59" s="8">
        <v>0</v>
      </c>
      <c r="G59" s="8">
        <v>0</v>
      </c>
      <c r="H59" s="8">
        <v>0</v>
      </c>
      <c r="I59" s="8">
        <v>0</v>
      </c>
      <c r="J59" s="8">
        <v>0</v>
      </c>
      <c r="K59" s="8">
        <v>0</v>
      </c>
      <c r="L59" s="8">
        <v>0</v>
      </c>
      <c r="M59" s="8">
        <v>0</v>
      </c>
      <c r="N59" s="8">
        <v>0</v>
      </c>
      <c r="O59" s="8">
        <v>0</v>
      </c>
      <c r="P59" s="8">
        <v>0</v>
      </c>
      <c r="Q59" s="8">
        <v>0</v>
      </c>
      <c r="R59" s="8">
        <v>0</v>
      </c>
      <c r="S59" s="8">
        <v>0</v>
      </c>
      <c r="T59" s="7"/>
    </row>
    <row r="60" spans="1:20" ht="25.5" x14ac:dyDescent="0.2">
      <c r="A60" s="2" t="s">
        <v>56</v>
      </c>
      <c r="B60" s="3">
        <v>2423980</v>
      </c>
      <c r="C60" s="8">
        <v>0</v>
      </c>
      <c r="D60" s="8">
        <v>0</v>
      </c>
      <c r="E60" s="8">
        <v>0</v>
      </c>
      <c r="F60" s="8">
        <v>807993.33333333326</v>
      </c>
      <c r="G60" s="8">
        <v>0</v>
      </c>
      <c r="H60" s="8">
        <v>807993.33333333326</v>
      </c>
      <c r="I60" s="8">
        <v>0</v>
      </c>
      <c r="J60" s="8">
        <v>0</v>
      </c>
      <c r="K60" s="8">
        <v>0</v>
      </c>
      <c r="L60" s="8">
        <v>0</v>
      </c>
      <c r="M60" s="8">
        <v>0</v>
      </c>
      <c r="N60" s="8">
        <v>0</v>
      </c>
      <c r="O60" s="8">
        <v>0</v>
      </c>
      <c r="P60" s="8">
        <v>0</v>
      </c>
      <c r="Q60" s="8">
        <v>807993.33333333326</v>
      </c>
      <c r="R60" s="8">
        <v>0</v>
      </c>
      <c r="S60" s="8">
        <v>0</v>
      </c>
      <c r="T60" s="7"/>
    </row>
    <row r="61" spans="1:20" ht="25.5" x14ac:dyDescent="0.2">
      <c r="A61" s="2" t="s">
        <v>57</v>
      </c>
      <c r="B61" s="3">
        <v>80000</v>
      </c>
      <c r="C61" s="8">
        <v>0</v>
      </c>
      <c r="D61" s="8">
        <v>0</v>
      </c>
      <c r="E61" s="8">
        <v>0</v>
      </c>
      <c r="F61" s="8">
        <v>80000</v>
      </c>
      <c r="G61" s="8">
        <v>0</v>
      </c>
      <c r="H61" s="8">
        <v>0</v>
      </c>
      <c r="I61" s="8">
        <v>0</v>
      </c>
      <c r="J61" s="8">
        <v>0</v>
      </c>
      <c r="K61" s="8">
        <v>0</v>
      </c>
      <c r="L61" s="8">
        <v>0</v>
      </c>
      <c r="M61" s="8">
        <v>0</v>
      </c>
      <c r="N61" s="8">
        <v>0</v>
      </c>
      <c r="O61" s="8">
        <v>0</v>
      </c>
      <c r="P61" s="8">
        <v>0</v>
      </c>
      <c r="Q61" s="8">
        <v>0</v>
      </c>
      <c r="R61" s="8">
        <v>0</v>
      </c>
      <c r="S61" s="8">
        <v>0</v>
      </c>
      <c r="T61" s="7"/>
    </row>
    <row r="62" spans="1:20" ht="25.5" x14ac:dyDescent="0.2">
      <c r="A62" s="2" t="s">
        <v>58</v>
      </c>
      <c r="B62" s="3">
        <v>3065000</v>
      </c>
      <c r="C62" s="8">
        <v>3065000</v>
      </c>
      <c r="D62" s="8">
        <v>0</v>
      </c>
      <c r="E62" s="8">
        <v>0</v>
      </c>
      <c r="F62" s="8">
        <v>0</v>
      </c>
      <c r="G62" s="8">
        <v>0</v>
      </c>
      <c r="H62" s="8">
        <v>0</v>
      </c>
      <c r="I62" s="8">
        <v>0</v>
      </c>
      <c r="J62" s="8">
        <v>0</v>
      </c>
      <c r="K62" s="8">
        <v>0</v>
      </c>
      <c r="L62" s="8">
        <v>0</v>
      </c>
      <c r="M62" s="8">
        <v>0</v>
      </c>
      <c r="N62" s="8">
        <v>0</v>
      </c>
      <c r="O62" s="8">
        <v>0</v>
      </c>
      <c r="P62" s="8">
        <v>0</v>
      </c>
      <c r="Q62" s="8">
        <v>0</v>
      </c>
      <c r="R62" s="8">
        <v>0</v>
      </c>
      <c r="S62" s="8">
        <v>0</v>
      </c>
      <c r="T62" s="7"/>
    </row>
    <row r="63" spans="1:20" ht="25.5" x14ac:dyDescent="0.2">
      <c r="A63" s="2" t="s">
        <v>59</v>
      </c>
      <c r="B63" s="3">
        <v>1143616</v>
      </c>
      <c r="C63" s="8">
        <v>1143616</v>
      </c>
      <c r="D63" s="8">
        <v>0</v>
      </c>
      <c r="E63" s="8">
        <v>0</v>
      </c>
      <c r="F63" s="8">
        <v>0</v>
      </c>
      <c r="G63" s="8">
        <v>0</v>
      </c>
      <c r="H63" s="8">
        <v>0</v>
      </c>
      <c r="I63" s="8">
        <v>0</v>
      </c>
      <c r="J63" s="8">
        <v>0</v>
      </c>
      <c r="K63" s="8">
        <v>0</v>
      </c>
      <c r="L63" s="8">
        <v>0</v>
      </c>
      <c r="M63" s="8">
        <v>0</v>
      </c>
      <c r="N63" s="8">
        <v>0</v>
      </c>
      <c r="O63" s="8">
        <v>0</v>
      </c>
      <c r="P63" s="8">
        <v>0</v>
      </c>
      <c r="Q63" s="8">
        <v>0</v>
      </c>
      <c r="R63" s="8">
        <v>0</v>
      </c>
      <c r="S63" s="8">
        <v>0</v>
      </c>
      <c r="T63" s="7"/>
    </row>
    <row r="64" spans="1:20" x14ac:dyDescent="0.2">
      <c r="A64" s="2" t="s">
        <v>60</v>
      </c>
      <c r="B64" s="3">
        <v>57469780</v>
      </c>
      <c r="C64" s="8">
        <v>57469780</v>
      </c>
      <c r="D64" s="8">
        <v>0</v>
      </c>
      <c r="E64" s="8">
        <v>0</v>
      </c>
      <c r="F64" s="8">
        <v>0</v>
      </c>
      <c r="G64" s="8">
        <v>0</v>
      </c>
      <c r="H64" s="8">
        <v>0</v>
      </c>
      <c r="I64" s="8">
        <v>0</v>
      </c>
      <c r="J64" s="8">
        <v>0</v>
      </c>
      <c r="K64" s="8">
        <v>0</v>
      </c>
      <c r="L64" s="8">
        <v>0</v>
      </c>
      <c r="M64" s="8">
        <v>0</v>
      </c>
      <c r="N64" s="8">
        <v>0</v>
      </c>
      <c r="O64" s="8">
        <v>0</v>
      </c>
      <c r="P64" s="8">
        <v>0</v>
      </c>
      <c r="Q64" s="8">
        <v>0</v>
      </c>
      <c r="R64" s="8">
        <v>0</v>
      </c>
      <c r="S64" s="8">
        <v>0</v>
      </c>
      <c r="T64" s="7"/>
    </row>
    <row r="65" spans="1:20" x14ac:dyDescent="0.2">
      <c r="A65" s="2" t="s">
        <v>61</v>
      </c>
      <c r="B65" s="3">
        <v>160965649</v>
      </c>
      <c r="C65" s="8">
        <v>0</v>
      </c>
      <c r="D65" s="8">
        <v>0</v>
      </c>
      <c r="E65" s="8">
        <v>0</v>
      </c>
      <c r="F65" s="8">
        <v>0</v>
      </c>
      <c r="G65" s="8">
        <v>0</v>
      </c>
      <c r="H65" s="8">
        <v>160965649</v>
      </c>
      <c r="I65" s="8">
        <v>0</v>
      </c>
      <c r="J65" s="8">
        <v>0</v>
      </c>
      <c r="K65" s="8">
        <v>0</v>
      </c>
      <c r="L65" s="8">
        <v>0</v>
      </c>
      <c r="M65" s="8">
        <v>0</v>
      </c>
      <c r="N65" s="8">
        <v>0</v>
      </c>
      <c r="O65" s="8">
        <v>0</v>
      </c>
      <c r="P65" s="8">
        <v>0</v>
      </c>
      <c r="Q65" s="8">
        <v>0</v>
      </c>
      <c r="R65" s="8">
        <v>0</v>
      </c>
      <c r="S65" s="8">
        <v>0</v>
      </c>
      <c r="T65" s="7"/>
    </row>
    <row r="66" spans="1:20" x14ac:dyDescent="0.2">
      <c r="A66" s="2" t="s">
        <v>62</v>
      </c>
      <c r="B66" s="3">
        <v>41269170</v>
      </c>
      <c r="C66" s="8">
        <v>0</v>
      </c>
      <c r="D66" s="8">
        <v>0</v>
      </c>
      <c r="E66" s="8">
        <v>6878195</v>
      </c>
      <c r="F66" s="8">
        <v>0</v>
      </c>
      <c r="G66" s="8">
        <v>0</v>
      </c>
      <c r="H66" s="8">
        <v>6878195</v>
      </c>
      <c r="I66" s="8">
        <v>0</v>
      </c>
      <c r="J66" s="8">
        <v>0</v>
      </c>
      <c r="K66" s="8">
        <v>0</v>
      </c>
      <c r="L66" s="8">
        <v>0</v>
      </c>
      <c r="M66" s="8">
        <v>6878195</v>
      </c>
      <c r="N66" s="8">
        <v>6878195</v>
      </c>
      <c r="O66" s="8">
        <v>6878195</v>
      </c>
      <c r="P66" s="8">
        <v>0</v>
      </c>
      <c r="Q66" s="8">
        <v>6878195</v>
      </c>
      <c r="R66" s="8">
        <v>0</v>
      </c>
      <c r="S66" s="8">
        <v>0</v>
      </c>
      <c r="T66" s="7"/>
    </row>
    <row r="67" spans="1:20" x14ac:dyDescent="0.2">
      <c r="A67" s="2" t="s">
        <v>63</v>
      </c>
      <c r="B67" s="3">
        <v>51626603</v>
      </c>
      <c r="C67" s="8">
        <v>0</v>
      </c>
      <c r="D67" s="8">
        <v>0</v>
      </c>
      <c r="E67" s="8">
        <v>0</v>
      </c>
      <c r="F67" s="8">
        <v>0</v>
      </c>
      <c r="G67" s="8">
        <v>0</v>
      </c>
      <c r="H67" s="8">
        <v>8604433.8333333321</v>
      </c>
      <c r="I67" s="8">
        <v>8604433.8333333321</v>
      </c>
      <c r="J67" s="8">
        <v>0</v>
      </c>
      <c r="K67" s="8">
        <v>0</v>
      </c>
      <c r="L67" s="8">
        <v>8604433.8333333321</v>
      </c>
      <c r="M67" s="8">
        <v>8604433.8333333321</v>
      </c>
      <c r="N67" s="8">
        <v>8604433.8333333321</v>
      </c>
      <c r="O67" s="8">
        <v>8604433.8333333321</v>
      </c>
      <c r="P67" s="8">
        <v>0</v>
      </c>
      <c r="Q67" s="8">
        <v>0</v>
      </c>
      <c r="R67" s="8">
        <v>0</v>
      </c>
      <c r="S67" s="8">
        <v>0</v>
      </c>
      <c r="T67" s="7"/>
    </row>
    <row r="68" spans="1:20" x14ac:dyDescent="0.2">
      <c r="A68" s="2" t="s">
        <v>64</v>
      </c>
      <c r="B68" s="3">
        <v>4781622</v>
      </c>
      <c r="C68" s="8">
        <v>0</v>
      </c>
      <c r="D68" s="8">
        <v>0</v>
      </c>
      <c r="E68" s="8">
        <v>0</v>
      </c>
      <c r="F68" s="8">
        <v>0</v>
      </c>
      <c r="G68" s="8">
        <v>796937</v>
      </c>
      <c r="H68" s="8">
        <v>0</v>
      </c>
      <c r="I68" s="8">
        <v>0</v>
      </c>
      <c r="J68" s="8">
        <v>0</v>
      </c>
      <c r="K68" s="8">
        <v>0</v>
      </c>
      <c r="L68" s="8">
        <v>796937</v>
      </c>
      <c r="M68" s="8">
        <v>796937</v>
      </c>
      <c r="N68" s="8">
        <v>796937</v>
      </c>
      <c r="O68" s="8">
        <v>796937</v>
      </c>
      <c r="P68" s="8">
        <v>0</v>
      </c>
      <c r="Q68" s="8">
        <v>796937</v>
      </c>
      <c r="R68" s="8">
        <v>0</v>
      </c>
      <c r="S68" s="8">
        <v>0</v>
      </c>
      <c r="T68" s="7"/>
    </row>
    <row r="69" spans="1:20" x14ac:dyDescent="0.2">
      <c r="A69" s="2" t="s">
        <v>65</v>
      </c>
      <c r="B69" s="3">
        <v>24117746</v>
      </c>
      <c r="C69" s="8">
        <v>0</v>
      </c>
      <c r="D69" s="8">
        <v>0</v>
      </c>
      <c r="E69" s="8">
        <v>0</v>
      </c>
      <c r="F69" s="8">
        <v>0</v>
      </c>
      <c r="G69" s="8">
        <v>4019624.333333333</v>
      </c>
      <c r="H69" s="8">
        <v>0</v>
      </c>
      <c r="I69" s="8">
        <v>0</v>
      </c>
      <c r="J69" s="8">
        <v>0</v>
      </c>
      <c r="K69" s="8">
        <v>0</v>
      </c>
      <c r="L69" s="8">
        <v>4019624.333333333</v>
      </c>
      <c r="M69" s="8">
        <v>4019624.333333333</v>
      </c>
      <c r="N69" s="8">
        <v>4019624.333333333</v>
      </c>
      <c r="O69" s="8">
        <v>4019624.333333333</v>
      </c>
      <c r="P69" s="8">
        <v>0</v>
      </c>
      <c r="Q69" s="8">
        <v>4019624.333333333</v>
      </c>
      <c r="R69" s="8">
        <v>0</v>
      </c>
      <c r="S69" s="8">
        <v>0</v>
      </c>
      <c r="T69" s="7"/>
    </row>
    <row r="70" spans="1:20" x14ac:dyDescent="0.2">
      <c r="A70" s="2" t="s">
        <v>66</v>
      </c>
      <c r="B70" s="3">
        <v>1555707</v>
      </c>
      <c r="C70" s="8">
        <v>0</v>
      </c>
      <c r="D70" s="8">
        <v>0</v>
      </c>
      <c r="E70" s="8">
        <v>0</v>
      </c>
      <c r="F70" s="8">
        <v>0</v>
      </c>
      <c r="G70" s="8">
        <v>0</v>
      </c>
      <c r="H70" s="8">
        <v>0</v>
      </c>
      <c r="I70" s="8">
        <v>0</v>
      </c>
      <c r="J70" s="8">
        <v>0</v>
      </c>
      <c r="K70" s="8">
        <v>0</v>
      </c>
      <c r="L70" s="8">
        <v>0</v>
      </c>
      <c r="M70" s="8">
        <v>518569</v>
      </c>
      <c r="N70" s="8">
        <v>518569</v>
      </c>
      <c r="O70" s="8">
        <v>518569</v>
      </c>
      <c r="P70" s="8">
        <v>0</v>
      </c>
      <c r="Q70" s="8">
        <v>0</v>
      </c>
      <c r="R70" s="8">
        <v>0</v>
      </c>
      <c r="S70" s="8">
        <v>0</v>
      </c>
      <c r="T70" s="7"/>
    </row>
    <row r="71" spans="1:20" x14ac:dyDescent="0.2">
      <c r="A71" s="2" t="s">
        <v>67</v>
      </c>
      <c r="B71" s="3">
        <v>184593944</v>
      </c>
      <c r="C71" s="8">
        <v>0</v>
      </c>
      <c r="D71" s="8">
        <v>0</v>
      </c>
      <c r="E71" s="8">
        <v>36918788.800000004</v>
      </c>
      <c r="F71" s="8">
        <v>0</v>
      </c>
      <c r="G71" s="8">
        <v>0</v>
      </c>
      <c r="H71" s="8">
        <v>0</v>
      </c>
      <c r="I71" s="8">
        <v>0</v>
      </c>
      <c r="J71" s="8">
        <v>0</v>
      </c>
      <c r="K71" s="8">
        <v>0</v>
      </c>
      <c r="L71" s="8">
        <v>36918788.800000004</v>
      </c>
      <c r="M71" s="8">
        <v>36918788.800000004</v>
      </c>
      <c r="N71" s="8">
        <v>36918788.800000004</v>
      </c>
      <c r="O71" s="8">
        <v>36918788.800000004</v>
      </c>
      <c r="P71" s="8">
        <v>0</v>
      </c>
      <c r="Q71" s="8">
        <v>0</v>
      </c>
      <c r="R71" s="8">
        <v>0</v>
      </c>
      <c r="S71" s="8">
        <v>0</v>
      </c>
      <c r="T71" s="7"/>
    </row>
    <row r="72" spans="1:20" x14ac:dyDescent="0.2">
      <c r="A72" s="2" t="s">
        <v>68</v>
      </c>
      <c r="B72" s="3">
        <v>94913392</v>
      </c>
      <c r="C72" s="8">
        <v>0</v>
      </c>
      <c r="D72" s="8">
        <v>0</v>
      </c>
      <c r="E72" s="8">
        <v>13559056</v>
      </c>
      <c r="F72" s="8">
        <v>0</v>
      </c>
      <c r="G72" s="8">
        <v>0</v>
      </c>
      <c r="H72" s="8">
        <v>13559056</v>
      </c>
      <c r="I72" s="8">
        <v>13559056</v>
      </c>
      <c r="J72" s="8">
        <v>0</v>
      </c>
      <c r="K72" s="8">
        <v>0</v>
      </c>
      <c r="L72" s="8">
        <v>13559056</v>
      </c>
      <c r="M72" s="8">
        <v>13559056</v>
      </c>
      <c r="N72" s="8">
        <v>13559056</v>
      </c>
      <c r="O72" s="8">
        <v>13559056</v>
      </c>
      <c r="P72" s="8">
        <v>0</v>
      </c>
      <c r="Q72" s="8">
        <v>0</v>
      </c>
      <c r="R72" s="8">
        <v>0</v>
      </c>
      <c r="S72" s="8">
        <v>0</v>
      </c>
      <c r="T72" s="7"/>
    </row>
    <row r="73" spans="1:20" x14ac:dyDescent="0.2">
      <c r="A73" s="2" t="s">
        <v>69</v>
      </c>
      <c r="B73" s="3">
        <v>10544213</v>
      </c>
      <c r="C73" s="8">
        <v>0</v>
      </c>
      <c r="D73" s="8">
        <v>0</v>
      </c>
      <c r="E73" s="8">
        <v>1171579.2222222222</v>
      </c>
      <c r="F73" s="8">
        <v>1171579.2222222222</v>
      </c>
      <c r="G73" s="8">
        <v>0</v>
      </c>
      <c r="H73" s="8">
        <v>1171579.2222222222</v>
      </c>
      <c r="I73" s="8">
        <v>1171579.2222222222</v>
      </c>
      <c r="J73" s="8">
        <v>0</v>
      </c>
      <c r="K73" s="8">
        <v>0</v>
      </c>
      <c r="L73" s="8">
        <v>1171579.2222222222</v>
      </c>
      <c r="M73" s="8">
        <v>1171579.2222222222</v>
      </c>
      <c r="N73" s="8">
        <v>1171579.2222222222</v>
      </c>
      <c r="O73" s="8">
        <v>1171579.2222222222</v>
      </c>
      <c r="P73" s="8">
        <v>0</v>
      </c>
      <c r="Q73" s="8">
        <v>1171579.2222222222</v>
      </c>
      <c r="R73" s="8">
        <v>0</v>
      </c>
      <c r="S73" s="8">
        <v>0</v>
      </c>
      <c r="T73" s="7"/>
    </row>
    <row r="74" spans="1:20" ht="25.5" x14ac:dyDescent="0.2">
      <c r="A74" s="2" t="s">
        <v>70</v>
      </c>
      <c r="B74" s="3">
        <v>139518713</v>
      </c>
      <c r="C74" s="8">
        <v>0</v>
      </c>
      <c r="D74" s="8">
        <v>0</v>
      </c>
      <c r="E74" s="8">
        <v>19931244.714285713</v>
      </c>
      <c r="F74" s="8">
        <v>0</v>
      </c>
      <c r="G74" s="8">
        <v>0</v>
      </c>
      <c r="H74" s="8">
        <v>19931244.714285713</v>
      </c>
      <c r="I74" s="8">
        <v>19931244.714285713</v>
      </c>
      <c r="J74" s="8">
        <v>0</v>
      </c>
      <c r="K74" s="8">
        <v>0</v>
      </c>
      <c r="L74" s="8">
        <v>19931244.714285713</v>
      </c>
      <c r="M74" s="8">
        <v>19931244.714285713</v>
      </c>
      <c r="N74" s="8">
        <v>19931244.714285713</v>
      </c>
      <c r="O74" s="8">
        <v>19931244.714285713</v>
      </c>
      <c r="P74" s="8">
        <v>0</v>
      </c>
      <c r="Q74" s="8">
        <v>0</v>
      </c>
      <c r="R74" s="8">
        <v>0</v>
      </c>
      <c r="S74" s="8">
        <v>0</v>
      </c>
      <c r="T74" s="7"/>
    </row>
    <row r="75" spans="1:20" x14ac:dyDescent="0.2">
      <c r="A75" s="2" t="s">
        <v>71</v>
      </c>
      <c r="B75" s="3">
        <v>11753296</v>
      </c>
      <c r="C75" s="8">
        <v>0</v>
      </c>
      <c r="D75" s="8">
        <v>0</v>
      </c>
      <c r="E75" s="8">
        <v>0</v>
      </c>
      <c r="F75" s="8">
        <v>11753296</v>
      </c>
      <c r="G75" s="8">
        <v>0</v>
      </c>
      <c r="H75" s="8">
        <v>0</v>
      </c>
      <c r="I75" s="8">
        <v>0</v>
      </c>
      <c r="J75" s="8">
        <v>0</v>
      </c>
      <c r="K75" s="8">
        <v>0</v>
      </c>
      <c r="L75" s="8">
        <v>0</v>
      </c>
      <c r="M75" s="8">
        <v>0</v>
      </c>
      <c r="N75" s="8">
        <v>0</v>
      </c>
      <c r="O75" s="8">
        <v>0</v>
      </c>
      <c r="P75" s="8">
        <v>0</v>
      </c>
      <c r="Q75" s="8">
        <v>0</v>
      </c>
      <c r="R75" s="8">
        <v>0</v>
      </c>
      <c r="S75" s="8">
        <v>0</v>
      </c>
      <c r="T75" s="7"/>
    </row>
    <row r="76" spans="1:20" x14ac:dyDescent="0.2">
      <c r="A76" s="2" t="s">
        <v>72</v>
      </c>
      <c r="B76" s="3">
        <v>4848063</v>
      </c>
      <c r="C76" s="8">
        <v>4848063</v>
      </c>
      <c r="D76" s="8">
        <v>0</v>
      </c>
      <c r="E76" s="8">
        <v>0</v>
      </c>
      <c r="F76" s="8">
        <v>0</v>
      </c>
      <c r="G76" s="8">
        <v>0</v>
      </c>
      <c r="H76" s="8">
        <v>0</v>
      </c>
      <c r="I76" s="8">
        <v>0</v>
      </c>
      <c r="J76" s="8">
        <v>0</v>
      </c>
      <c r="K76" s="8">
        <v>0</v>
      </c>
      <c r="L76" s="8">
        <v>0</v>
      </c>
      <c r="M76" s="8">
        <v>0</v>
      </c>
      <c r="N76" s="8">
        <v>0</v>
      </c>
      <c r="O76" s="8">
        <v>0</v>
      </c>
      <c r="P76" s="8">
        <v>0</v>
      </c>
      <c r="Q76" s="8">
        <v>0</v>
      </c>
      <c r="R76" s="8">
        <v>0</v>
      </c>
      <c r="S76" s="8">
        <v>0</v>
      </c>
      <c r="T76" s="7"/>
    </row>
    <row r="77" spans="1:20" x14ac:dyDescent="0.2">
      <c r="A77" s="2" t="s">
        <v>73</v>
      </c>
      <c r="B77" s="3">
        <v>21783230</v>
      </c>
      <c r="C77" s="8">
        <v>21783230</v>
      </c>
      <c r="D77" s="8">
        <v>0</v>
      </c>
      <c r="E77" s="8">
        <v>0</v>
      </c>
      <c r="F77" s="8">
        <v>0</v>
      </c>
      <c r="G77" s="8">
        <v>0</v>
      </c>
      <c r="H77" s="8">
        <v>0</v>
      </c>
      <c r="I77" s="8">
        <v>0</v>
      </c>
      <c r="J77" s="8">
        <v>0</v>
      </c>
      <c r="K77" s="8">
        <v>0</v>
      </c>
      <c r="L77" s="8">
        <v>0</v>
      </c>
      <c r="M77" s="8">
        <v>0</v>
      </c>
      <c r="N77" s="8">
        <v>0</v>
      </c>
      <c r="O77" s="8">
        <v>0</v>
      </c>
      <c r="P77" s="8">
        <v>0</v>
      </c>
      <c r="Q77" s="8">
        <v>0</v>
      </c>
      <c r="R77" s="8">
        <v>0</v>
      </c>
      <c r="S77" s="8">
        <v>0</v>
      </c>
      <c r="T77" s="7"/>
    </row>
    <row r="78" spans="1:20" x14ac:dyDescent="0.2">
      <c r="A78" s="2" t="s">
        <v>74</v>
      </c>
      <c r="B78" s="3">
        <v>24356374</v>
      </c>
      <c r="C78" s="8">
        <v>24356374</v>
      </c>
      <c r="D78" s="8">
        <v>0</v>
      </c>
      <c r="E78" s="8">
        <v>0</v>
      </c>
      <c r="F78" s="8">
        <v>0</v>
      </c>
      <c r="G78" s="8">
        <v>0</v>
      </c>
      <c r="H78" s="8">
        <v>0</v>
      </c>
      <c r="I78" s="8">
        <v>0</v>
      </c>
      <c r="J78" s="8">
        <v>0</v>
      </c>
      <c r="K78" s="8">
        <v>0</v>
      </c>
      <c r="L78" s="8">
        <v>0</v>
      </c>
      <c r="M78" s="8">
        <v>0</v>
      </c>
      <c r="N78" s="8">
        <v>0</v>
      </c>
      <c r="O78" s="8">
        <v>0</v>
      </c>
      <c r="P78" s="8">
        <v>0</v>
      </c>
      <c r="Q78" s="8">
        <v>0</v>
      </c>
      <c r="R78" s="8">
        <v>0</v>
      </c>
      <c r="S78" s="8">
        <v>0</v>
      </c>
      <c r="T78" s="7"/>
    </row>
    <row r="79" spans="1:20" ht="25.5" x14ac:dyDescent="0.2">
      <c r="A79" s="2" t="s">
        <v>75</v>
      </c>
      <c r="B79" s="3">
        <v>1275386</v>
      </c>
      <c r="C79" s="8">
        <v>1275386</v>
      </c>
      <c r="D79" s="8">
        <v>0</v>
      </c>
      <c r="E79" s="8">
        <v>0</v>
      </c>
      <c r="F79" s="8">
        <v>0</v>
      </c>
      <c r="G79" s="8">
        <v>0</v>
      </c>
      <c r="H79" s="8">
        <v>0</v>
      </c>
      <c r="I79" s="8">
        <v>0</v>
      </c>
      <c r="J79" s="8">
        <v>0</v>
      </c>
      <c r="K79" s="8">
        <v>0</v>
      </c>
      <c r="L79" s="8">
        <v>0</v>
      </c>
      <c r="M79" s="8">
        <v>0</v>
      </c>
      <c r="N79" s="8">
        <v>0</v>
      </c>
      <c r="O79" s="8">
        <v>0</v>
      </c>
      <c r="P79" s="8">
        <v>0</v>
      </c>
      <c r="Q79" s="8">
        <v>0</v>
      </c>
      <c r="R79" s="8">
        <v>0</v>
      </c>
      <c r="S79" s="8">
        <v>0</v>
      </c>
      <c r="T79" s="7"/>
    </row>
    <row r="80" spans="1:20" x14ac:dyDescent="0.2">
      <c r="A80" s="2" t="s">
        <v>76</v>
      </c>
      <c r="B80" s="3">
        <v>86373070</v>
      </c>
      <c r="C80" s="8">
        <v>86373070</v>
      </c>
      <c r="D80" s="8">
        <v>0</v>
      </c>
      <c r="E80" s="8">
        <v>0</v>
      </c>
      <c r="F80" s="8">
        <v>0</v>
      </c>
      <c r="G80" s="8">
        <v>0</v>
      </c>
      <c r="H80" s="8">
        <v>0</v>
      </c>
      <c r="I80" s="8">
        <v>0</v>
      </c>
      <c r="J80" s="8">
        <v>0</v>
      </c>
      <c r="K80" s="8">
        <v>0</v>
      </c>
      <c r="L80" s="8">
        <v>0</v>
      </c>
      <c r="M80" s="8">
        <v>0</v>
      </c>
      <c r="N80" s="8">
        <v>0</v>
      </c>
      <c r="O80" s="8">
        <v>0</v>
      </c>
      <c r="P80" s="8">
        <v>0</v>
      </c>
      <c r="Q80" s="8">
        <v>0</v>
      </c>
      <c r="R80" s="8">
        <v>0</v>
      </c>
      <c r="S80" s="8">
        <v>0</v>
      </c>
      <c r="T80" s="7"/>
    </row>
    <row r="81" spans="1:20" x14ac:dyDescent="0.2">
      <c r="A81" s="2" t="s">
        <v>77</v>
      </c>
      <c r="B81" s="3">
        <v>16489613</v>
      </c>
      <c r="C81" s="8">
        <v>16489613</v>
      </c>
      <c r="D81" s="8">
        <v>0</v>
      </c>
      <c r="E81" s="8">
        <v>0</v>
      </c>
      <c r="F81" s="8">
        <v>0</v>
      </c>
      <c r="G81" s="8">
        <v>0</v>
      </c>
      <c r="H81" s="8">
        <v>0</v>
      </c>
      <c r="I81" s="8">
        <v>0</v>
      </c>
      <c r="J81" s="8">
        <v>0</v>
      </c>
      <c r="K81" s="8">
        <v>0</v>
      </c>
      <c r="L81" s="8">
        <v>0</v>
      </c>
      <c r="M81" s="8">
        <v>0</v>
      </c>
      <c r="N81" s="8">
        <v>0</v>
      </c>
      <c r="O81" s="8">
        <v>0</v>
      </c>
      <c r="P81" s="8">
        <v>0</v>
      </c>
      <c r="Q81" s="8">
        <v>0</v>
      </c>
      <c r="R81" s="8">
        <v>0</v>
      </c>
      <c r="S81" s="8">
        <v>0</v>
      </c>
      <c r="T81" s="7"/>
    </row>
    <row r="82" spans="1:20" x14ac:dyDescent="0.2">
      <c r="A82" s="2" t="s">
        <v>78</v>
      </c>
      <c r="B82" s="3">
        <v>1111110970</v>
      </c>
      <c r="C82" s="8">
        <v>0</v>
      </c>
      <c r="D82" s="8">
        <v>0</v>
      </c>
      <c r="E82" s="8">
        <v>0</v>
      </c>
      <c r="F82" s="8">
        <v>0</v>
      </c>
      <c r="G82" s="8">
        <v>0</v>
      </c>
      <c r="H82" s="8">
        <v>222222194</v>
      </c>
      <c r="I82" s="8">
        <v>0</v>
      </c>
      <c r="J82" s="8">
        <v>0</v>
      </c>
      <c r="K82" s="8">
        <v>0</v>
      </c>
      <c r="L82" s="8">
        <v>222222194</v>
      </c>
      <c r="M82" s="8">
        <v>222222194</v>
      </c>
      <c r="N82" s="8">
        <v>222222194</v>
      </c>
      <c r="O82" s="8">
        <v>0</v>
      </c>
      <c r="P82" s="8">
        <v>222222194</v>
      </c>
      <c r="Q82" s="8">
        <v>0</v>
      </c>
      <c r="R82" s="8">
        <v>0</v>
      </c>
      <c r="S82" s="8">
        <v>0</v>
      </c>
      <c r="T82" s="7"/>
    </row>
    <row r="83" spans="1:20" x14ac:dyDescent="0.2">
      <c r="A83" s="2" t="s">
        <v>209</v>
      </c>
      <c r="B83" s="3">
        <v>5000</v>
      </c>
      <c r="C83" s="8">
        <v>0</v>
      </c>
      <c r="D83" s="8">
        <v>0</v>
      </c>
      <c r="E83" s="8">
        <v>0</v>
      </c>
      <c r="F83" s="8">
        <v>0</v>
      </c>
      <c r="G83" s="8">
        <v>0</v>
      </c>
      <c r="H83" s="8">
        <v>5000</v>
      </c>
      <c r="I83" s="8">
        <v>0</v>
      </c>
      <c r="J83" s="8">
        <v>0</v>
      </c>
      <c r="K83" s="8">
        <v>0</v>
      </c>
      <c r="L83" s="8">
        <v>0</v>
      </c>
      <c r="M83" s="8">
        <v>0</v>
      </c>
      <c r="N83" s="8">
        <v>0</v>
      </c>
      <c r="O83" s="8">
        <v>0</v>
      </c>
      <c r="P83" s="8">
        <v>0</v>
      </c>
      <c r="Q83" s="8">
        <v>0</v>
      </c>
      <c r="R83" s="8">
        <v>0</v>
      </c>
      <c r="S83" s="8">
        <v>0</v>
      </c>
      <c r="T83" s="7"/>
    </row>
    <row r="84" spans="1:20" x14ac:dyDescent="0.2">
      <c r="A84" s="2" t="s">
        <v>79</v>
      </c>
      <c r="B84" s="3">
        <v>144645877</v>
      </c>
      <c r="C84" s="8">
        <v>24107646.166666664</v>
      </c>
      <c r="D84" s="8">
        <v>0</v>
      </c>
      <c r="E84" s="8">
        <v>24107646.166666664</v>
      </c>
      <c r="F84" s="8">
        <v>24107646.166666664</v>
      </c>
      <c r="G84" s="8">
        <v>24107646.166666664</v>
      </c>
      <c r="H84" s="8">
        <v>24107646.166666664</v>
      </c>
      <c r="I84" s="8">
        <v>0</v>
      </c>
      <c r="J84" s="8">
        <v>0</v>
      </c>
      <c r="K84" s="8">
        <v>0</v>
      </c>
      <c r="L84" s="8">
        <v>0</v>
      </c>
      <c r="M84" s="8">
        <v>0</v>
      </c>
      <c r="N84" s="8">
        <v>24107646.166666664</v>
      </c>
      <c r="O84" s="8">
        <v>0</v>
      </c>
      <c r="P84" s="8">
        <v>0</v>
      </c>
      <c r="Q84" s="8">
        <v>0</v>
      </c>
      <c r="R84" s="8">
        <v>0</v>
      </c>
      <c r="S84" s="8">
        <v>0</v>
      </c>
      <c r="T84" s="7"/>
    </row>
    <row r="85" spans="1:20" x14ac:dyDescent="0.2">
      <c r="A85" s="2" t="s">
        <v>80</v>
      </c>
      <c r="B85" s="3">
        <v>129576319</v>
      </c>
      <c r="C85" s="8">
        <v>21596053.166666664</v>
      </c>
      <c r="D85" s="8">
        <v>0</v>
      </c>
      <c r="E85" s="8">
        <v>21596053.166666664</v>
      </c>
      <c r="F85" s="8">
        <v>21596053.166666664</v>
      </c>
      <c r="G85" s="8">
        <v>21596053.166666664</v>
      </c>
      <c r="H85" s="8">
        <v>21596053.166666664</v>
      </c>
      <c r="I85" s="8">
        <v>0</v>
      </c>
      <c r="J85" s="8">
        <v>0</v>
      </c>
      <c r="K85" s="8">
        <v>0</v>
      </c>
      <c r="L85" s="8">
        <v>0</v>
      </c>
      <c r="M85" s="8">
        <v>0</v>
      </c>
      <c r="N85" s="8">
        <v>0</v>
      </c>
      <c r="O85" s="8">
        <v>21596053.166666664</v>
      </c>
      <c r="P85" s="8">
        <v>0</v>
      </c>
      <c r="Q85" s="8">
        <v>0</v>
      </c>
      <c r="R85" s="8">
        <v>0</v>
      </c>
      <c r="S85" s="8">
        <v>0</v>
      </c>
      <c r="T85" s="7"/>
    </row>
    <row r="86" spans="1:20" x14ac:dyDescent="0.2">
      <c r="A86" s="2" t="s">
        <v>81</v>
      </c>
      <c r="B86" s="3">
        <v>22694945</v>
      </c>
      <c r="C86" s="8">
        <v>22694945</v>
      </c>
      <c r="D86" s="8">
        <v>0</v>
      </c>
      <c r="E86" s="8">
        <v>0</v>
      </c>
      <c r="F86" s="8">
        <v>0</v>
      </c>
      <c r="G86" s="8">
        <v>0</v>
      </c>
      <c r="H86" s="8">
        <v>0</v>
      </c>
      <c r="I86" s="8">
        <v>0</v>
      </c>
      <c r="J86" s="8">
        <v>0</v>
      </c>
      <c r="K86" s="8">
        <v>0</v>
      </c>
      <c r="L86" s="8">
        <v>0</v>
      </c>
      <c r="M86" s="8">
        <v>0</v>
      </c>
      <c r="N86" s="8">
        <v>0</v>
      </c>
      <c r="O86" s="8">
        <v>0</v>
      </c>
      <c r="P86" s="8">
        <v>0</v>
      </c>
      <c r="Q86" s="8">
        <v>0</v>
      </c>
      <c r="R86" s="8">
        <v>0</v>
      </c>
      <c r="S86" s="8">
        <v>0</v>
      </c>
      <c r="T86" s="7"/>
    </row>
    <row r="87" spans="1:20" x14ac:dyDescent="0.2">
      <c r="A87" s="2" t="s">
        <v>82</v>
      </c>
      <c r="B87" s="3">
        <v>5313403</v>
      </c>
      <c r="C87" s="8">
        <v>5313403</v>
      </c>
      <c r="D87" s="8">
        <v>0</v>
      </c>
      <c r="E87" s="8">
        <v>0</v>
      </c>
      <c r="F87" s="8">
        <v>0</v>
      </c>
      <c r="G87" s="8">
        <v>0</v>
      </c>
      <c r="H87" s="8">
        <v>0</v>
      </c>
      <c r="I87" s="8">
        <v>0</v>
      </c>
      <c r="J87" s="8">
        <v>0</v>
      </c>
      <c r="K87" s="8">
        <v>0</v>
      </c>
      <c r="L87" s="8">
        <v>0</v>
      </c>
      <c r="M87" s="8">
        <v>0</v>
      </c>
      <c r="N87" s="8">
        <v>0</v>
      </c>
      <c r="O87" s="8">
        <v>0</v>
      </c>
      <c r="P87" s="8">
        <v>0</v>
      </c>
      <c r="Q87" s="8">
        <v>0</v>
      </c>
      <c r="R87" s="8">
        <v>0</v>
      </c>
      <c r="S87" s="8">
        <v>0</v>
      </c>
      <c r="T87" s="7"/>
    </row>
    <row r="88" spans="1:20" ht="25.5" x14ac:dyDescent="0.2">
      <c r="A88" s="2" t="s">
        <v>83</v>
      </c>
      <c r="B88" s="3">
        <v>351133</v>
      </c>
      <c r="C88" s="8">
        <v>351133</v>
      </c>
      <c r="D88" s="8">
        <v>0</v>
      </c>
      <c r="E88" s="8">
        <v>0</v>
      </c>
      <c r="F88" s="8">
        <v>0</v>
      </c>
      <c r="G88" s="8">
        <v>0</v>
      </c>
      <c r="H88" s="8">
        <v>0</v>
      </c>
      <c r="I88" s="8">
        <v>0</v>
      </c>
      <c r="J88" s="8">
        <v>0</v>
      </c>
      <c r="K88" s="8">
        <v>0</v>
      </c>
      <c r="L88" s="8">
        <v>0</v>
      </c>
      <c r="M88" s="8">
        <v>0</v>
      </c>
      <c r="N88" s="8">
        <v>0</v>
      </c>
      <c r="O88" s="8">
        <v>0</v>
      </c>
      <c r="P88" s="8">
        <v>0</v>
      </c>
      <c r="Q88" s="8">
        <v>0</v>
      </c>
      <c r="R88" s="8">
        <v>0</v>
      </c>
      <c r="S88" s="8">
        <v>0</v>
      </c>
      <c r="T88" s="7"/>
    </row>
    <row r="89" spans="1:20" x14ac:dyDescent="0.2">
      <c r="A89" s="2" t="s">
        <v>84</v>
      </c>
      <c r="B89" s="3">
        <v>74476496</v>
      </c>
      <c r="C89" s="8">
        <v>0</v>
      </c>
      <c r="D89" s="8">
        <v>0</v>
      </c>
      <c r="E89" s="8">
        <v>8275166.222222222</v>
      </c>
      <c r="F89" s="8">
        <v>8275166.222222222</v>
      </c>
      <c r="G89" s="8">
        <v>0</v>
      </c>
      <c r="H89" s="8">
        <v>8275166.222222222</v>
      </c>
      <c r="I89" s="8">
        <v>8275166.222222222</v>
      </c>
      <c r="J89" s="8">
        <v>0</v>
      </c>
      <c r="K89" s="8">
        <v>0</v>
      </c>
      <c r="L89" s="8">
        <v>8275166.222222222</v>
      </c>
      <c r="M89" s="8">
        <v>8275166.222222222</v>
      </c>
      <c r="N89" s="8">
        <v>8275166.222222222</v>
      </c>
      <c r="O89" s="8">
        <v>8275166.222222222</v>
      </c>
      <c r="P89" s="8">
        <v>0</v>
      </c>
      <c r="Q89" s="8">
        <v>8275166.222222222</v>
      </c>
      <c r="R89" s="8">
        <v>0</v>
      </c>
      <c r="S89" s="8">
        <v>0</v>
      </c>
      <c r="T89" s="7"/>
    </row>
    <row r="90" spans="1:20" x14ac:dyDescent="0.2">
      <c r="A90" s="2" t="s">
        <v>85</v>
      </c>
      <c r="B90" s="3">
        <v>9729829</v>
      </c>
      <c r="C90" s="8">
        <v>9729829</v>
      </c>
      <c r="D90" s="8">
        <v>0</v>
      </c>
      <c r="E90" s="8">
        <v>0</v>
      </c>
      <c r="F90" s="8">
        <v>0</v>
      </c>
      <c r="G90" s="8">
        <v>0</v>
      </c>
      <c r="H90" s="8">
        <v>0</v>
      </c>
      <c r="I90" s="8">
        <v>0</v>
      </c>
      <c r="J90" s="8">
        <v>0</v>
      </c>
      <c r="K90" s="8">
        <v>0</v>
      </c>
      <c r="L90" s="8">
        <v>0</v>
      </c>
      <c r="M90" s="8">
        <v>0</v>
      </c>
      <c r="N90" s="8">
        <v>0</v>
      </c>
      <c r="O90" s="8">
        <v>0</v>
      </c>
      <c r="P90" s="8">
        <v>0</v>
      </c>
      <c r="Q90" s="8">
        <v>0</v>
      </c>
      <c r="R90" s="8">
        <v>0</v>
      </c>
      <c r="S90" s="8">
        <v>0</v>
      </c>
      <c r="T90" s="7"/>
    </row>
    <row r="91" spans="1:20" ht="25.5" x14ac:dyDescent="0.2">
      <c r="A91" s="2" t="s">
        <v>86</v>
      </c>
      <c r="B91" s="3">
        <v>33008750</v>
      </c>
      <c r="C91" s="8">
        <v>33008750</v>
      </c>
      <c r="D91" s="8">
        <v>0</v>
      </c>
      <c r="E91" s="8">
        <v>0</v>
      </c>
      <c r="F91" s="8">
        <v>0</v>
      </c>
      <c r="G91" s="8">
        <v>0</v>
      </c>
      <c r="H91" s="8">
        <v>0</v>
      </c>
      <c r="I91" s="8">
        <v>0</v>
      </c>
      <c r="J91" s="8">
        <v>0</v>
      </c>
      <c r="K91" s="8">
        <v>0</v>
      </c>
      <c r="L91" s="8">
        <v>0</v>
      </c>
      <c r="M91" s="8">
        <v>0</v>
      </c>
      <c r="N91" s="8">
        <v>0</v>
      </c>
      <c r="O91" s="8">
        <v>0</v>
      </c>
      <c r="P91" s="8">
        <v>0</v>
      </c>
      <c r="Q91" s="8">
        <v>0</v>
      </c>
      <c r="R91" s="8">
        <v>0</v>
      </c>
      <c r="S91" s="8">
        <v>0</v>
      </c>
      <c r="T91" s="7"/>
    </row>
    <row r="92" spans="1:20" ht="25.5" x14ac:dyDescent="0.2">
      <c r="A92" s="2" t="s">
        <v>87</v>
      </c>
      <c r="B92" s="3">
        <v>15004263</v>
      </c>
      <c r="C92" s="8">
        <v>15004263</v>
      </c>
      <c r="D92" s="8">
        <v>0</v>
      </c>
      <c r="E92" s="8">
        <v>0</v>
      </c>
      <c r="F92" s="8">
        <v>0</v>
      </c>
      <c r="G92" s="8">
        <v>0</v>
      </c>
      <c r="H92" s="8">
        <v>0</v>
      </c>
      <c r="I92" s="8">
        <v>0</v>
      </c>
      <c r="J92" s="8">
        <v>0</v>
      </c>
      <c r="K92" s="8">
        <v>0</v>
      </c>
      <c r="L92" s="8">
        <v>0</v>
      </c>
      <c r="M92" s="8">
        <v>0</v>
      </c>
      <c r="N92" s="8">
        <v>0</v>
      </c>
      <c r="O92" s="8">
        <v>0</v>
      </c>
      <c r="P92" s="8">
        <v>0</v>
      </c>
      <c r="Q92" s="8">
        <v>0</v>
      </c>
      <c r="R92" s="8">
        <v>0</v>
      </c>
      <c r="S92" s="8">
        <v>0</v>
      </c>
      <c r="T92" s="7"/>
    </row>
    <row r="93" spans="1:20" ht="25.5" x14ac:dyDescent="0.2">
      <c r="A93" s="2" t="s">
        <v>88</v>
      </c>
      <c r="B93" s="3">
        <v>26920</v>
      </c>
      <c r="C93" s="8">
        <v>26920</v>
      </c>
      <c r="D93" s="8">
        <v>0</v>
      </c>
      <c r="E93" s="8">
        <v>0</v>
      </c>
      <c r="F93" s="8">
        <v>0</v>
      </c>
      <c r="G93" s="8">
        <v>0</v>
      </c>
      <c r="H93" s="8">
        <v>0</v>
      </c>
      <c r="I93" s="8">
        <v>0</v>
      </c>
      <c r="J93" s="8">
        <v>0</v>
      </c>
      <c r="K93" s="8">
        <v>0</v>
      </c>
      <c r="L93" s="8">
        <v>0</v>
      </c>
      <c r="M93" s="8">
        <v>0</v>
      </c>
      <c r="N93" s="8">
        <v>0</v>
      </c>
      <c r="O93" s="8">
        <v>0</v>
      </c>
      <c r="P93" s="8">
        <v>0</v>
      </c>
      <c r="Q93" s="8">
        <v>0</v>
      </c>
      <c r="R93" s="8">
        <v>0</v>
      </c>
      <c r="S93" s="8">
        <v>0</v>
      </c>
      <c r="T93" s="7"/>
    </row>
    <row r="94" spans="1:20" x14ac:dyDescent="0.2">
      <c r="A94" s="2" t="s">
        <v>89</v>
      </c>
      <c r="B94" s="3">
        <v>97237288</v>
      </c>
      <c r="C94" s="8">
        <v>13891041.142857142</v>
      </c>
      <c r="D94" s="8">
        <v>0</v>
      </c>
      <c r="E94" s="8">
        <v>13891041.142857142</v>
      </c>
      <c r="F94" s="8">
        <v>13891041.142857142</v>
      </c>
      <c r="G94" s="8">
        <v>13891041.142857142</v>
      </c>
      <c r="H94" s="8">
        <v>13891041.142857142</v>
      </c>
      <c r="I94" s="8">
        <v>0</v>
      </c>
      <c r="J94" s="8">
        <v>0</v>
      </c>
      <c r="K94" s="8">
        <v>0</v>
      </c>
      <c r="L94" s="8">
        <v>0</v>
      </c>
      <c r="M94" s="8">
        <v>0</v>
      </c>
      <c r="N94" s="8">
        <v>0</v>
      </c>
      <c r="O94" s="8">
        <v>13891041.142857142</v>
      </c>
      <c r="P94" s="8">
        <v>0</v>
      </c>
      <c r="Q94" s="8">
        <v>13891041.142857142</v>
      </c>
      <c r="R94" s="8">
        <v>0</v>
      </c>
      <c r="S94" s="8">
        <v>0</v>
      </c>
      <c r="T94" s="7"/>
    </row>
    <row r="95" spans="1:20" ht="25.5" x14ac:dyDescent="0.2">
      <c r="A95" s="2" t="s">
        <v>90</v>
      </c>
      <c r="B95" s="3">
        <v>100000</v>
      </c>
      <c r="C95" s="8">
        <v>100000</v>
      </c>
      <c r="D95" s="8">
        <v>0</v>
      </c>
      <c r="E95" s="8">
        <v>0</v>
      </c>
      <c r="F95" s="8">
        <v>0</v>
      </c>
      <c r="G95" s="8">
        <v>0</v>
      </c>
      <c r="H95" s="8">
        <v>0</v>
      </c>
      <c r="I95" s="8">
        <v>0</v>
      </c>
      <c r="J95" s="8">
        <v>0</v>
      </c>
      <c r="K95" s="8">
        <v>0</v>
      </c>
      <c r="L95" s="8">
        <v>0</v>
      </c>
      <c r="M95" s="8">
        <v>0</v>
      </c>
      <c r="N95" s="8">
        <v>0</v>
      </c>
      <c r="O95" s="8">
        <v>0</v>
      </c>
      <c r="P95" s="8">
        <v>0</v>
      </c>
      <c r="Q95" s="8">
        <v>0</v>
      </c>
      <c r="R95" s="8">
        <v>0</v>
      </c>
      <c r="S95" s="8">
        <v>0</v>
      </c>
      <c r="T95" s="7"/>
    </row>
    <row r="96" spans="1:20" ht="25.5" x14ac:dyDescent="0.2">
      <c r="A96" s="2" t="s">
        <v>91</v>
      </c>
      <c r="B96" s="3">
        <v>10598928</v>
      </c>
      <c r="C96" s="8">
        <v>0</v>
      </c>
      <c r="D96" s="8">
        <v>0</v>
      </c>
      <c r="E96" s="8">
        <v>1766488</v>
      </c>
      <c r="F96" s="8">
        <v>1766488</v>
      </c>
      <c r="G96" s="8">
        <v>1766488</v>
      </c>
      <c r="H96" s="8">
        <v>1766488</v>
      </c>
      <c r="I96" s="8">
        <v>0</v>
      </c>
      <c r="J96" s="8">
        <v>0</v>
      </c>
      <c r="K96" s="8">
        <v>0</v>
      </c>
      <c r="L96" s="8">
        <v>0</v>
      </c>
      <c r="M96" s="8">
        <v>0</v>
      </c>
      <c r="N96" s="8">
        <v>0</v>
      </c>
      <c r="O96" s="8">
        <v>0</v>
      </c>
      <c r="P96" s="8">
        <v>1766488</v>
      </c>
      <c r="Q96" s="8">
        <v>1766488</v>
      </c>
      <c r="R96" s="8">
        <v>0</v>
      </c>
      <c r="S96" s="8">
        <v>0</v>
      </c>
      <c r="T96" s="7"/>
    </row>
    <row r="97" spans="1:20" x14ac:dyDescent="0.2">
      <c r="A97" s="2" t="s">
        <v>92</v>
      </c>
      <c r="B97" s="3">
        <v>4005302</v>
      </c>
      <c r="C97" s="8">
        <v>4005302</v>
      </c>
      <c r="D97" s="8">
        <v>0</v>
      </c>
      <c r="E97" s="8">
        <v>0</v>
      </c>
      <c r="F97" s="8">
        <v>0</v>
      </c>
      <c r="G97" s="8">
        <v>0</v>
      </c>
      <c r="H97" s="8">
        <v>0</v>
      </c>
      <c r="I97" s="8">
        <v>0</v>
      </c>
      <c r="J97" s="8">
        <v>0</v>
      </c>
      <c r="K97" s="8">
        <v>0</v>
      </c>
      <c r="L97" s="8">
        <v>0</v>
      </c>
      <c r="M97" s="8">
        <v>0</v>
      </c>
      <c r="N97" s="8">
        <v>0</v>
      </c>
      <c r="O97" s="8">
        <v>0</v>
      </c>
      <c r="P97" s="8">
        <v>0</v>
      </c>
      <c r="Q97" s="8">
        <v>0</v>
      </c>
      <c r="R97" s="8">
        <v>0</v>
      </c>
      <c r="S97" s="8">
        <v>0</v>
      </c>
      <c r="T97" s="7"/>
    </row>
    <row r="98" spans="1:20" ht="25.5" x14ac:dyDescent="0.2">
      <c r="A98" s="2" t="s">
        <v>93</v>
      </c>
      <c r="B98" s="3">
        <v>20470000</v>
      </c>
      <c r="C98" s="8">
        <v>8187224</v>
      </c>
      <c r="D98" s="8">
        <v>0</v>
      </c>
      <c r="E98" s="8">
        <v>0</v>
      </c>
      <c r="F98" s="8">
        <v>0</v>
      </c>
      <c r="G98" s="8">
        <v>0</v>
      </c>
      <c r="H98" s="8">
        <v>0</v>
      </c>
      <c r="I98" s="8">
        <v>0</v>
      </c>
      <c r="J98" s="8">
        <v>0</v>
      </c>
      <c r="K98" s="8">
        <v>0</v>
      </c>
      <c r="L98" s="8">
        <v>0</v>
      </c>
      <c r="M98" s="8">
        <v>4094000</v>
      </c>
      <c r="N98" s="8">
        <v>4094000</v>
      </c>
      <c r="O98" s="8">
        <v>4094775</v>
      </c>
      <c r="P98" s="8">
        <v>0</v>
      </c>
      <c r="Q98" s="8">
        <v>1</v>
      </c>
      <c r="R98" s="8">
        <v>0</v>
      </c>
      <c r="S98" s="8">
        <v>0</v>
      </c>
      <c r="T98" s="7"/>
    </row>
    <row r="99" spans="1:20" x14ac:dyDescent="0.2">
      <c r="A99" s="2" t="s">
        <v>94</v>
      </c>
      <c r="B99" s="3">
        <v>2475255979</v>
      </c>
      <c r="C99" s="8">
        <v>2475255979</v>
      </c>
      <c r="D99" s="8">
        <v>0</v>
      </c>
      <c r="E99" s="8">
        <v>0</v>
      </c>
      <c r="F99" s="8">
        <v>0</v>
      </c>
      <c r="G99" s="8">
        <v>0</v>
      </c>
      <c r="H99" s="8">
        <v>0</v>
      </c>
      <c r="I99" s="8">
        <v>0</v>
      </c>
      <c r="J99" s="8">
        <v>0</v>
      </c>
      <c r="K99" s="8">
        <v>0</v>
      </c>
      <c r="L99" s="8">
        <v>0</v>
      </c>
      <c r="M99" s="8">
        <v>0</v>
      </c>
      <c r="N99" s="8">
        <v>0</v>
      </c>
      <c r="O99" s="8">
        <v>0</v>
      </c>
      <c r="P99" s="8">
        <v>0</v>
      </c>
      <c r="Q99" s="8">
        <v>0</v>
      </c>
      <c r="R99" s="8">
        <v>0</v>
      </c>
      <c r="S99" s="8">
        <v>0</v>
      </c>
      <c r="T99" s="7"/>
    </row>
    <row r="100" spans="1:20" x14ac:dyDescent="0.2">
      <c r="A100" s="2" t="s">
        <v>95</v>
      </c>
      <c r="B100" s="3">
        <v>71933430</v>
      </c>
      <c r="C100" s="8">
        <v>71933430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7"/>
    </row>
    <row r="101" spans="1:20" x14ac:dyDescent="0.2">
      <c r="A101" s="2" t="s">
        <v>96</v>
      </c>
      <c r="B101" s="3">
        <v>267315135</v>
      </c>
      <c r="C101" s="8">
        <v>267315135</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7"/>
    </row>
    <row r="102" spans="1:20" x14ac:dyDescent="0.2">
      <c r="A102" s="2" t="s">
        <v>97</v>
      </c>
      <c r="B102" s="3">
        <v>5935670</v>
      </c>
      <c r="C102" s="8">
        <v>5935670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7"/>
    </row>
    <row r="103" spans="1:20" x14ac:dyDescent="0.2">
      <c r="A103" s="2" t="s">
        <v>98</v>
      </c>
      <c r="B103" s="3">
        <v>52702107</v>
      </c>
      <c r="C103" s="8">
        <v>52702107</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7"/>
    </row>
    <row r="104" spans="1:20" x14ac:dyDescent="0.2">
      <c r="A104" s="2" t="s">
        <v>99</v>
      </c>
      <c r="B104" s="3">
        <v>3732977</v>
      </c>
      <c r="C104" s="8">
        <v>0</v>
      </c>
      <c r="D104" s="8">
        <v>0</v>
      </c>
      <c r="E104" s="8">
        <v>3732977</v>
      </c>
      <c r="F104" s="8">
        <v>0</v>
      </c>
      <c r="G104" s="8">
        <v>0</v>
      </c>
      <c r="H104" s="8">
        <v>0</v>
      </c>
      <c r="I104" s="8">
        <v>0</v>
      </c>
      <c r="J104" s="8">
        <v>0</v>
      </c>
      <c r="K104" s="8">
        <v>0</v>
      </c>
      <c r="L104" s="8">
        <v>0</v>
      </c>
      <c r="M104" s="8">
        <v>0</v>
      </c>
      <c r="N104" s="8">
        <v>0</v>
      </c>
      <c r="O104" s="8">
        <v>0</v>
      </c>
      <c r="P104" s="8">
        <v>0</v>
      </c>
      <c r="Q104" s="8">
        <v>0</v>
      </c>
      <c r="R104" s="8">
        <v>0</v>
      </c>
      <c r="S104" s="8">
        <v>0</v>
      </c>
      <c r="T104" s="7"/>
    </row>
    <row r="105" spans="1:20" ht="25.5" x14ac:dyDescent="0.2">
      <c r="A105" s="2" t="s">
        <v>100</v>
      </c>
      <c r="B105" s="3">
        <v>27461746</v>
      </c>
      <c r="C105" s="8">
        <v>27461746</v>
      </c>
      <c r="D105" s="8">
        <v>0</v>
      </c>
      <c r="E105" s="8">
        <v>0</v>
      </c>
      <c r="F105" s="8">
        <v>0</v>
      </c>
      <c r="G105" s="8">
        <v>0</v>
      </c>
      <c r="H105" s="8">
        <v>0</v>
      </c>
      <c r="I105" s="8">
        <v>0</v>
      </c>
      <c r="J105" s="8">
        <v>0</v>
      </c>
      <c r="K105" s="8">
        <v>0</v>
      </c>
      <c r="L105" s="8">
        <v>0</v>
      </c>
      <c r="M105" s="8">
        <v>0</v>
      </c>
      <c r="N105" s="8">
        <v>0</v>
      </c>
      <c r="O105" s="8">
        <v>0</v>
      </c>
      <c r="P105" s="8">
        <v>0</v>
      </c>
      <c r="Q105" s="8">
        <v>0</v>
      </c>
      <c r="R105" s="8">
        <v>0</v>
      </c>
      <c r="S105" s="8">
        <v>0</v>
      </c>
      <c r="T105" s="7"/>
    </row>
    <row r="106" spans="1:20" x14ac:dyDescent="0.2">
      <c r="A106" s="2" t="s">
        <v>101</v>
      </c>
      <c r="B106" s="3">
        <v>10769225</v>
      </c>
      <c r="C106" s="8">
        <v>10769225</v>
      </c>
      <c r="D106" s="8">
        <v>0</v>
      </c>
      <c r="E106" s="8">
        <v>0</v>
      </c>
      <c r="F106" s="8">
        <v>0</v>
      </c>
      <c r="G106" s="8">
        <v>0</v>
      </c>
      <c r="H106" s="8">
        <v>0</v>
      </c>
      <c r="I106" s="8">
        <v>0</v>
      </c>
      <c r="J106" s="8">
        <v>0</v>
      </c>
      <c r="K106" s="8">
        <v>0</v>
      </c>
      <c r="L106" s="8">
        <v>0</v>
      </c>
      <c r="M106" s="8">
        <v>0</v>
      </c>
      <c r="N106" s="8">
        <v>0</v>
      </c>
      <c r="O106" s="8">
        <v>0</v>
      </c>
      <c r="P106" s="8">
        <v>0</v>
      </c>
      <c r="Q106" s="8">
        <v>0</v>
      </c>
      <c r="R106" s="8">
        <v>0</v>
      </c>
      <c r="S106" s="8">
        <v>0</v>
      </c>
      <c r="T106" s="7"/>
    </row>
    <row r="107" spans="1:20" x14ac:dyDescent="0.2">
      <c r="A107" s="2" t="s">
        <v>102</v>
      </c>
      <c r="B107" s="3">
        <v>190000</v>
      </c>
      <c r="C107" s="8">
        <v>190000</v>
      </c>
      <c r="D107" s="8">
        <v>0</v>
      </c>
      <c r="E107" s="8">
        <v>0</v>
      </c>
      <c r="F107" s="8">
        <v>0</v>
      </c>
      <c r="G107" s="8">
        <v>0</v>
      </c>
      <c r="H107" s="8">
        <v>0</v>
      </c>
      <c r="I107" s="8">
        <v>0</v>
      </c>
      <c r="J107" s="8">
        <v>0</v>
      </c>
      <c r="K107" s="8">
        <v>0</v>
      </c>
      <c r="L107" s="8">
        <v>0</v>
      </c>
      <c r="M107" s="8">
        <v>0</v>
      </c>
      <c r="N107" s="8">
        <v>0</v>
      </c>
      <c r="O107" s="8">
        <v>0</v>
      </c>
      <c r="P107" s="8">
        <v>0</v>
      </c>
      <c r="Q107" s="8">
        <v>0</v>
      </c>
      <c r="R107" s="8">
        <v>0</v>
      </c>
      <c r="S107" s="8">
        <v>0</v>
      </c>
      <c r="T107" s="7"/>
    </row>
    <row r="108" spans="1:20" x14ac:dyDescent="0.2">
      <c r="A108" s="2" t="s">
        <v>103</v>
      </c>
      <c r="B108" s="3">
        <v>22017716</v>
      </c>
      <c r="C108" s="8">
        <v>22017716</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7"/>
    </row>
    <row r="109" spans="1:20" ht="25.5" x14ac:dyDescent="0.2">
      <c r="A109" s="2" t="s">
        <v>104</v>
      </c>
      <c r="B109" s="3">
        <v>6503185</v>
      </c>
      <c r="C109" s="8">
        <v>6503185</v>
      </c>
      <c r="D109" s="8">
        <v>0</v>
      </c>
      <c r="E109" s="8">
        <v>0</v>
      </c>
      <c r="F109" s="8">
        <v>0</v>
      </c>
      <c r="G109" s="8">
        <v>0</v>
      </c>
      <c r="H109" s="8">
        <v>0</v>
      </c>
      <c r="I109" s="8">
        <v>0</v>
      </c>
      <c r="J109" s="8">
        <v>0</v>
      </c>
      <c r="K109" s="8">
        <v>0</v>
      </c>
      <c r="L109" s="8">
        <v>0</v>
      </c>
      <c r="M109" s="8">
        <v>0</v>
      </c>
      <c r="N109" s="8">
        <v>0</v>
      </c>
      <c r="O109" s="8">
        <v>0</v>
      </c>
      <c r="P109" s="8">
        <v>0</v>
      </c>
      <c r="Q109" s="8">
        <v>0</v>
      </c>
      <c r="R109" s="8">
        <v>0</v>
      </c>
      <c r="S109" s="8">
        <v>0</v>
      </c>
      <c r="T109" s="7"/>
    </row>
    <row r="110" spans="1:20" ht="38.25" x14ac:dyDescent="0.2">
      <c r="A110" s="2" t="s">
        <v>105</v>
      </c>
      <c r="B110" s="3">
        <v>20000</v>
      </c>
      <c r="C110" s="8">
        <v>20000</v>
      </c>
      <c r="D110" s="8">
        <v>0</v>
      </c>
      <c r="E110" s="8">
        <v>0</v>
      </c>
      <c r="F110" s="8">
        <v>0</v>
      </c>
      <c r="G110" s="8">
        <v>0</v>
      </c>
      <c r="H110" s="8">
        <v>0</v>
      </c>
      <c r="I110" s="8">
        <v>0</v>
      </c>
      <c r="J110" s="8">
        <v>0</v>
      </c>
      <c r="K110" s="8">
        <v>0</v>
      </c>
      <c r="L110" s="8">
        <v>0</v>
      </c>
      <c r="M110" s="8">
        <v>0</v>
      </c>
      <c r="N110" s="8">
        <v>0</v>
      </c>
      <c r="O110" s="8">
        <v>0</v>
      </c>
      <c r="P110" s="8">
        <v>0</v>
      </c>
      <c r="Q110" s="8">
        <v>0</v>
      </c>
      <c r="R110" s="8">
        <v>0</v>
      </c>
      <c r="S110" s="8">
        <v>0</v>
      </c>
      <c r="T110" s="7"/>
    </row>
    <row r="111" spans="1:20" ht="38.25" x14ac:dyDescent="0.2">
      <c r="A111" s="2" t="s">
        <v>106</v>
      </c>
      <c r="B111" s="3">
        <v>259777859</v>
      </c>
      <c r="C111" s="8">
        <v>64944464.75</v>
      </c>
      <c r="D111" s="8">
        <v>0</v>
      </c>
      <c r="E111" s="8">
        <v>64944464.75</v>
      </c>
      <c r="F111" s="8">
        <v>64944464.75</v>
      </c>
      <c r="G111" s="8">
        <v>0</v>
      </c>
      <c r="H111" s="8">
        <v>64944464.75</v>
      </c>
      <c r="I111" s="8">
        <v>0</v>
      </c>
      <c r="J111" s="8">
        <v>0</v>
      </c>
      <c r="K111" s="8">
        <v>0</v>
      </c>
      <c r="L111" s="8">
        <v>0</v>
      </c>
      <c r="M111" s="8">
        <v>0</v>
      </c>
      <c r="N111" s="8">
        <v>0</v>
      </c>
      <c r="O111" s="8">
        <v>0</v>
      </c>
      <c r="P111" s="8">
        <v>0</v>
      </c>
      <c r="Q111" s="8">
        <v>0</v>
      </c>
      <c r="R111" s="8">
        <v>0</v>
      </c>
      <c r="S111" s="8">
        <v>0</v>
      </c>
      <c r="T111" s="7"/>
    </row>
    <row r="112" spans="1:20" ht="25.5" x14ac:dyDescent="0.2">
      <c r="A112" s="2" t="s">
        <v>107</v>
      </c>
      <c r="B112" s="3">
        <v>5730000</v>
      </c>
      <c r="C112" s="8">
        <v>5730000</v>
      </c>
      <c r="D112" s="8">
        <v>0</v>
      </c>
      <c r="E112" s="8">
        <v>0</v>
      </c>
      <c r="F112" s="8">
        <v>0</v>
      </c>
      <c r="G112" s="8">
        <v>0</v>
      </c>
      <c r="H112" s="8">
        <v>0</v>
      </c>
      <c r="I112" s="8">
        <v>0</v>
      </c>
      <c r="J112" s="8">
        <v>0</v>
      </c>
      <c r="K112" s="8">
        <v>0</v>
      </c>
      <c r="L112" s="8">
        <v>0</v>
      </c>
      <c r="M112" s="8">
        <v>0</v>
      </c>
      <c r="N112" s="8">
        <v>0</v>
      </c>
      <c r="O112" s="8">
        <v>0</v>
      </c>
      <c r="P112" s="8">
        <v>0</v>
      </c>
      <c r="Q112" s="8">
        <v>0</v>
      </c>
      <c r="R112" s="8">
        <v>0</v>
      </c>
      <c r="S112" s="8">
        <v>0</v>
      </c>
      <c r="T112" s="7"/>
    </row>
    <row r="113" spans="1:20" ht="25.5" x14ac:dyDescent="0.2">
      <c r="A113" s="2" t="s">
        <v>108</v>
      </c>
      <c r="B113" s="3">
        <v>2500000</v>
      </c>
      <c r="C113" s="8">
        <v>416666.66666666663</v>
      </c>
      <c r="D113" s="8">
        <v>0</v>
      </c>
      <c r="E113" s="8">
        <v>416666.66666666663</v>
      </c>
      <c r="F113" s="8">
        <v>416666.66666666663</v>
      </c>
      <c r="G113" s="8">
        <v>416666.66666666663</v>
      </c>
      <c r="H113" s="8">
        <v>416666.66666666663</v>
      </c>
      <c r="I113" s="8">
        <v>0</v>
      </c>
      <c r="J113" s="8">
        <v>0</v>
      </c>
      <c r="K113" s="8">
        <v>0</v>
      </c>
      <c r="L113" s="8">
        <v>0</v>
      </c>
      <c r="M113" s="8">
        <v>0</v>
      </c>
      <c r="N113" s="8">
        <v>0</v>
      </c>
      <c r="O113" s="8">
        <v>0</v>
      </c>
      <c r="P113" s="8">
        <v>416666.66666666663</v>
      </c>
      <c r="Q113" s="8">
        <v>0</v>
      </c>
      <c r="R113" s="8">
        <v>0</v>
      </c>
      <c r="S113" s="8">
        <v>0</v>
      </c>
      <c r="T113" s="7"/>
    </row>
    <row r="114" spans="1:20" x14ac:dyDescent="0.2">
      <c r="A114" s="2" t="s">
        <v>109</v>
      </c>
      <c r="B114" s="3">
        <v>1770000</v>
      </c>
      <c r="C114" s="8">
        <v>1770000</v>
      </c>
      <c r="D114" s="8">
        <v>0</v>
      </c>
      <c r="E114" s="8">
        <v>0</v>
      </c>
      <c r="F114" s="8">
        <v>0</v>
      </c>
      <c r="G114" s="8">
        <v>0</v>
      </c>
      <c r="H114" s="8">
        <v>0</v>
      </c>
      <c r="I114" s="8">
        <v>0</v>
      </c>
      <c r="J114" s="8">
        <v>0</v>
      </c>
      <c r="K114" s="8">
        <v>0</v>
      </c>
      <c r="L114" s="8">
        <v>0</v>
      </c>
      <c r="M114" s="8">
        <v>0</v>
      </c>
      <c r="N114" s="8">
        <v>0</v>
      </c>
      <c r="O114" s="8">
        <v>0</v>
      </c>
      <c r="P114" s="8">
        <v>0</v>
      </c>
      <c r="Q114" s="8">
        <v>0</v>
      </c>
      <c r="R114" s="8">
        <v>0</v>
      </c>
      <c r="S114" s="8">
        <v>0</v>
      </c>
      <c r="T114" s="7"/>
    </row>
    <row r="115" spans="1:20" x14ac:dyDescent="0.2">
      <c r="A115" s="2" t="s">
        <v>110</v>
      </c>
      <c r="B115" s="3">
        <v>135864186</v>
      </c>
      <c r="C115" s="8">
        <v>135864186</v>
      </c>
      <c r="D115" s="8">
        <v>0</v>
      </c>
      <c r="E115" s="8">
        <v>0</v>
      </c>
      <c r="F115" s="8">
        <v>0</v>
      </c>
      <c r="G115" s="8">
        <v>0</v>
      </c>
      <c r="H115" s="8">
        <v>0</v>
      </c>
      <c r="I115" s="8">
        <v>0</v>
      </c>
      <c r="J115" s="8">
        <v>0</v>
      </c>
      <c r="K115" s="8">
        <v>0</v>
      </c>
      <c r="L115" s="8">
        <v>0</v>
      </c>
      <c r="M115" s="8">
        <v>0</v>
      </c>
      <c r="N115" s="8">
        <v>0</v>
      </c>
      <c r="O115" s="8">
        <v>0</v>
      </c>
      <c r="P115" s="8">
        <v>0</v>
      </c>
      <c r="Q115" s="8">
        <v>0</v>
      </c>
      <c r="R115" s="8">
        <v>0</v>
      </c>
      <c r="S115" s="8">
        <v>0</v>
      </c>
      <c r="T115" s="7"/>
    </row>
    <row r="116" spans="1:20" ht="25.5" x14ac:dyDescent="0.2">
      <c r="A116" s="2" t="s">
        <v>111</v>
      </c>
      <c r="B116" s="3">
        <v>8600000</v>
      </c>
      <c r="C116" s="8">
        <v>8600000</v>
      </c>
      <c r="D116" s="8">
        <v>0</v>
      </c>
      <c r="E116" s="8">
        <v>0</v>
      </c>
      <c r="F116" s="8">
        <v>0</v>
      </c>
      <c r="G116" s="8">
        <v>0</v>
      </c>
      <c r="H116" s="8">
        <v>0</v>
      </c>
      <c r="I116" s="8">
        <v>0</v>
      </c>
      <c r="J116" s="8">
        <v>0</v>
      </c>
      <c r="K116" s="8">
        <v>0</v>
      </c>
      <c r="L116" s="8">
        <v>0</v>
      </c>
      <c r="M116" s="8">
        <v>0</v>
      </c>
      <c r="N116" s="8">
        <v>0</v>
      </c>
      <c r="O116" s="8">
        <v>0</v>
      </c>
      <c r="P116" s="8">
        <v>0</v>
      </c>
      <c r="Q116" s="8">
        <v>0</v>
      </c>
      <c r="R116" s="8">
        <v>0</v>
      </c>
      <c r="S116" s="8">
        <v>0</v>
      </c>
      <c r="T116" s="7"/>
    </row>
    <row r="117" spans="1:20" ht="25.5" x14ac:dyDescent="0.2">
      <c r="A117" s="2" t="s">
        <v>112</v>
      </c>
      <c r="B117" s="3">
        <v>10120666</v>
      </c>
      <c r="C117" s="8">
        <v>10120666</v>
      </c>
      <c r="D117" s="8">
        <v>0</v>
      </c>
      <c r="E117" s="8">
        <v>0</v>
      </c>
      <c r="F117" s="8">
        <v>0</v>
      </c>
      <c r="G117" s="8">
        <v>0</v>
      </c>
      <c r="H117" s="8">
        <v>0</v>
      </c>
      <c r="I117" s="8">
        <v>0</v>
      </c>
      <c r="J117" s="8">
        <v>0</v>
      </c>
      <c r="K117" s="8">
        <v>0</v>
      </c>
      <c r="L117" s="8">
        <v>0</v>
      </c>
      <c r="M117" s="8">
        <v>0</v>
      </c>
      <c r="N117" s="8">
        <v>0</v>
      </c>
      <c r="O117" s="8">
        <v>0</v>
      </c>
      <c r="P117" s="8">
        <v>0</v>
      </c>
      <c r="Q117" s="8">
        <v>0</v>
      </c>
      <c r="R117" s="8">
        <v>0</v>
      </c>
      <c r="S117" s="8">
        <v>0</v>
      </c>
      <c r="T117" s="7"/>
    </row>
    <row r="118" spans="1:20" ht="38.25" x14ac:dyDescent="0.2">
      <c r="A118" s="2" t="s">
        <v>113</v>
      </c>
      <c r="B118" s="3">
        <v>27865744</v>
      </c>
      <c r="C118" s="8">
        <v>27865744</v>
      </c>
      <c r="D118" s="8">
        <v>0</v>
      </c>
      <c r="E118" s="8">
        <v>0</v>
      </c>
      <c r="F118" s="8">
        <v>0</v>
      </c>
      <c r="G118" s="8">
        <v>0</v>
      </c>
      <c r="H118" s="8">
        <v>0</v>
      </c>
      <c r="I118" s="8">
        <v>0</v>
      </c>
      <c r="J118" s="8">
        <v>0</v>
      </c>
      <c r="K118" s="8">
        <v>0</v>
      </c>
      <c r="L118" s="8">
        <v>0</v>
      </c>
      <c r="M118" s="8">
        <v>0</v>
      </c>
      <c r="N118" s="8">
        <v>0</v>
      </c>
      <c r="O118" s="8">
        <v>0</v>
      </c>
      <c r="P118" s="8">
        <v>0</v>
      </c>
      <c r="Q118" s="8">
        <v>0</v>
      </c>
      <c r="R118" s="8">
        <v>0</v>
      </c>
      <c r="S118" s="8">
        <v>0</v>
      </c>
      <c r="T118" s="7"/>
    </row>
    <row r="119" spans="1:20" x14ac:dyDescent="0.2">
      <c r="A119" s="2" t="s">
        <v>114</v>
      </c>
      <c r="B119" s="3">
        <v>23985919</v>
      </c>
      <c r="C119" s="8">
        <v>23985919</v>
      </c>
      <c r="D119" s="8">
        <v>0</v>
      </c>
      <c r="E119" s="8">
        <v>0</v>
      </c>
      <c r="F119" s="8">
        <v>0</v>
      </c>
      <c r="G119" s="8">
        <v>0</v>
      </c>
      <c r="H119" s="8">
        <v>0</v>
      </c>
      <c r="I119" s="8">
        <v>0</v>
      </c>
      <c r="J119" s="8">
        <v>0</v>
      </c>
      <c r="K119" s="8">
        <v>0</v>
      </c>
      <c r="L119" s="8">
        <v>0</v>
      </c>
      <c r="M119" s="8">
        <v>0</v>
      </c>
      <c r="N119" s="8">
        <v>0</v>
      </c>
      <c r="O119" s="8">
        <v>0</v>
      </c>
      <c r="P119" s="8">
        <v>0</v>
      </c>
      <c r="Q119" s="8">
        <v>0</v>
      </c>
      <c r="R119" s="8">
        <v>0</v>
      </c>
      <c r="S119" s="8">
        <v>0</v>
      </c>
      <c r="T119" s="7"/>
    </row>
    <row r="120" spans="1:20" ht="25.5" x14ac:dyDescent="0.2">
      <c r="A120" s="2" t="s">
        <v>115</v>
      </c>
      <c r="B120" s="3">
        <v>35942975</v>
      </c>
      <c r="C120" s="8">
        <v>0</v>
      </c>
      <c r="D120" s="8">
        <v>0</v>
      </c>
      <c r="E120" s="8">
        <v>0</v>
      </c>
      <c r="F120" s="8">
        <v>0</v>
      </c>
      <c r="G120" s="8">
        <v>0</v>
      </c>
      <c r="H120" s="8">
        <v>0</v>
      </c>
      <c r="I120" s="8">
        <v>0</v>
      </c>
      <c r="J120" s="8">
        <v>0</v>
      </c>
      <c r="K120" s="8">
        <v>0</v>
      </c>
      <c r="L120" s="8">
        <v>0</v>
      </c>
      <c r="M120" s="8">
        <v>0</v>
      </c>
      <c r="N120" s="8">
        <v>0</v>
      </c>
      <c r="O120" s="8">
        <v>0</v>
      </c>
      <c r="P120" s="8">
        <v>0</v>
      </c>
      <c r="Q120" s="8">
        <v>0</v>
      </c>
      <c r="R120" s="8">
        <v>17971487.5</v>
      </c>
      <c r="S120" s="8">
        <v>17971487.5</v>
      </c>
      <c r="T120" s="77"/>
    </row>
    <row r="121" spans="1:20" ht="25.5" x14ac:dyDescent="0.2">
      <c r="A121" s="2" t="s">
        <v>116</v>
      </c>
      <c r="B121" s="3">
        <v>21446553</v>
      </c>
      <c r="C121" s="8">
        <v>21446553</v>
      </c>
      <c r="D121" s="8">
        <v>0</v>
      </c>
      <c r="E121" s="8">
        <v>0</v>
      </c>
      <c r="F121" s="8">
        <v>0</v>
      </c>
      <c r="G121" s="8">
        <v>0</v>
      </c>
      <c r="H121" s="8">
        <v>0</v>
      </c>
      <c r="I121" s="8">
        <v>0</v>
      </c>
      <c r="J121" s="8">
        <v>0</v>
      </c>
      <c r="K121" s="8">
        <v>0</v>
      </c>
      <c r="L121" s="8">
        <v>0</v>
      </c>
      <c r="M121" s="8">
        <v>0</v>
      </c>
      <c r="N121" s="8">
        <v>0</v>
      </c>
      <c r="O121" s="8">
        <v>0</v>
      </c>
      <c r="P121" s="8">
        <v>0</v>
      </c>
      <c r="Q121" s="8">
        <v>0</v>
      </c>
      <c r="R121" s="8">
        <v>0</v>
      </c>
      <c r="S121" s="8">
        <v>0</v>
      </c>
      <c r="T121" s="7"/>
    </row>
    <row r="122" spans="1:20" x14ac:dyDescent="0.2">
      <c r="A122" s="2" t="s">
        <v>117</v>
      </c>
      <c r="B122" s="3">
        <v>74915003</v>
      </c>
      <c r="C122" s="8">
        <v>74915003</v>
      </c>
      <c r="D122" s="8">
        <v>0</v>
      </c>
      <c r="E122" s="8">
        <v>0</v>
      </c>
      <c r="F122" s="8">
        <v>0</v>
      </c>
      <c r="G122" s="8">
        <v>0</v>
      </c>
      <c r="H122" s="8">
        <v>0</v>
      </c>
      <c r="I122" s="8">
        <v>0</v>
      </c>
      <c r="J122" s="8">
        <v>0</v>
      </c>
      <c r="K122" s="8">
        <v>0</v>
      </c>
      <c r="L122" s="8">
        <v>0</v>
      </c>
      <c r="M122" s="8">
        <v>0</v>
      </c>
      <c r="N122" s="8">
        <v>0</v>
      </c>
      <c r="O122" s="8">
        <v>0</v>
      </c>
      <c r="P122" s="8">
        <v>0</v>
      </c>
      <c r="Q122" s="8">
        <v>0</v>
      </c>
      <c r="R122" s="8">
        <v>0</v>
      </c>
      <c r="S122" s="8">
        <v>0</v>
      </c>
      <c r="T122" s="7"/>
    </row>
    <row r="123" spans="1:20" x14ac:dyDescent="0.2">
      <c r="A123" s="2" t="s">
        <v>118</v>
      </c>
      <c r="B123" s="3">
        <v>2494818</v>
      </c>
      <c r="C123" s="8">
        <v>2494818</v>
      </c>
      <c r="D123" s="8">
        <v>0</v>
      </c>
      <c r="E123" s="8">
        <v>0</v>
      </c>
      <c r="F123" s="8">
        <v>0</v>
      </c>
      <c r="G123" s="8">
        <v>0</v>
      </c>
      <c r="H123" s="8">
        <v>0</v>
      </c>
      <c r="I123" s="8">
        <v>0</v>
      </c>
      <c r="J123" s="8">
        <v>0</v>
      </c>
      <c r="K123" s="8">
        <v>0</v>
      </c>
      <c r="L123" s="8">
        <v>0</v>
      </c>
      <c r="M123" s="8">
        <v>0</v>
      </c>
      <c r="N123" s="8">
        <v>0</v>
      </c>
      <c r="O123" s="8">
        <v>0</v>
      </c>
      <c r="P123" s="8">
        <v>0</v>
      </c>
      <c r="Q123" s="8">
        <v>0</v>
      </c>
      <c r="R123" s="8">
        <v>0</v>
      </c>
      <c r="S123" s="8">
        <v>0</v>
      </c>
      <c r="T123" s="7"/>
    </row>
    <row r="124" spans="1:20" x14ac:dyDescent="0.2">
      <c r="A124" s="2" t="s">
        <v>119</v>
      </c>
      <c r="B124" s="3">
        <v>1714697520</v>
      </c>
      <c r="C124" s="8">
        <v>1714697520</v>
      </c>
      <c r="D124" s="8">
        <v>0</v>
      </c>
      <c r="E124" s="8">
        <v>0</v>
      </c>
      <c r="F124" s="8">
        <v>0</v>
      </c>
      <c r="G124" s="8">
        <v>0</v>
      </c>
      <c r="H124" s="8">
        <v>0</v>
      </c>
      <c r="I124" s="8">
        <v>0</v>
      </c>
      <c r="J124" s="8">
        <v>0</v>
      </c>
      <c r="K124" s="8">
        <v>0</v>
      </c>
      <c r="L124" s="8">
        <v>0</v>
      </c>
      <c r="M124" s="8">
        <v>0</v>
      </c>
      <c r="N124" s="8">
        <v>0</v>
      </c>
      <c r="O124" s="8">
        <v>0</v>
      </c>
      <c r="P124" s="8">
        <v>0</v>
      </c>
      <c r="Q124" s="8">
        <v>0</v>
      </c>
      <c r="R124" s="8">
        <v>0</v>
      </c>
      <c r="S124" s="8">
        <v>0</v>
      </c>
      <c r="T124" s="7"/>
    </row>
    <row r="125" spans="1:20" ht="25.5" x14ac:dyDescent="0.2">
      <c r="A125" s="2" t="s">
        <v>120</v>
      </c>
      <c r="B125" s="3">
        <v>63819975</v>
      </c>
      <c r="C125" s="8">
        <v>63819975</v>
      </c>
      <c r="D125" s="8">
        <v>0</v>
      </c>
      <c r="E125" s="8">
        <v>0</v>
      </c>
      <c r="F125" s="8">
        <v>0</v>
      </c>
      <c r="G125" s="8">
        <v>0</v>
      </c>
      <c r="H125" s="8">
        <v>0</v>
      </c>
      <c r="I125" s="8">
        <v>0</v>
      </c>
      <c r="J125" s="8">
        <v>0</v>
      </c>
      <c r="K125" s="8">
        <v>0</v>
      </c>
      <c r="L125" s="8">
        <v>0</v>
      </c>
      <c r="M125" s="8">
        <v>0</v>
      </c>
      <c r="N125" s="8">
        <v>0</v>
      </c>
      <c r="O125" s="8">
        <v>0</v>
      </c>
      <c r="P125" s="8">
        <v>0</v>
      </c>
      <c r="Q125" s="8">
        <v>0</v>
      </c>
      <c r="R125" s="8">
        <v>0</v>
      </c>
      <c r="S125" s="8">
        <v>0</v>
      </c>
      <c r="T125" s="7"/>
    </row>
    <row r="126" spans="1:20" x14ac:dyDescent="0.2">
      <c r="A126" s="2" t="s">
        <v>121</v>
      </c>
      <c r="B126" s="3">
        <v>9716973</v>
      </c>
      <c r="C126" s="8">
        <v>9716973</v>
      </c>
      <c r="D126" s="8">
        <v>0</v>
      </c>
      <c r="E126" s="8">
        <v>0</v>
      </c>
      <c r="F126" s="8">
        <v>0</v>
      </c>
      <c r="G126" s="8">
        <v>0</v>
      </c>
      <c r="H126" s="8">
        <v>0</v>
      </c>
      <c r="I126" s="8">
        <v>0</v>
      </c>
      <c r="J126" s="8">
        <v>0</v>
      </c>
      <c r="K126" s="8">
        <v>0</v>
      </c>
      <c r="L126" s="8">
        <v>0</v>
      </c>
      <c r="M126" s="8">
        <v>0</v>
      </c>
      <c r="N126" s="8">
        <v>0</v>
      </c>
      <c r="O126" s="8">
        <v>0</v>
      </c>
      <c r="P126" s="8">
        <v>0</v>
      </c>
      <c r="Q126" s="8">
        <v>0</v>
      </c>
      <c r="R126" s="8">
        <v>0</v>
      </c>
      <c r="S126" s="8">
        <v>0</v>
      </c>
      <c r="T126" s="7"/>
    </row>
    <row r="127" spans="1:20" x14ac:dyDescent="0.2">
      <c r="A127" s="2" t="s">
        <v>122</v>
      </c>
      <c r="B127" s="3">
        <v>7349228</v>
      </c>
      <c r="C127" s="8">
        <v>7349228</v>
      </c>
      <c r="D127" s="8">
        <v>0</v>
      </c>
      <c r="E127" s="8">
        <v>0</v>
      </c>
      <c r="F127" s="8">
        <v>0</v>
      </c>
      <c r="G127" s="8">
        <v>0</v>
      </c>
      <c r="H127" s="8">
        <v>0</v>
      </c>
      <c r="I127" s="8">
        <v>0</v>
      </c>
      <c r="J127" s="8">
        <v>0</v>
      </c>
      <c r="K127" s="8">
        <v>0</v>
      </c>
      <c r="L127" s="8">
        <v>0</v>
      </c>
      <c r="M127" s="8">
        <v>0</v>
      </c>
      <c r="N127" s="8">
        <v>0</v>
      </c>
      <c r="O127" s="8">
        <v>0</v>
      </c>
      <c r="P127" s="8">
        <v>0</v>
      </c>
      <c r="Q127" s="8">
        <v>0</v>
      </c>
      <c r="R127" s="8">
        <v>0</v>
      </c>
      <c r="S127" s="8">
        <v>0</v>
      </c>
      <c r="T127" s="7"/>
    </row>
    <row r="128" spans="1:20" ht="25.5" x14ac:dyDescent="0.2">
      <c r="A128" s="2" t="s">
        <v>123</v>
      </c>
      <c r="B128" s="3">
        <v>200000</v>
      </c>
      <c r="C128" s="8">
        <v>200000</v>
      </c>
      <c r="D128" s="8">
        <v>0</v>
      </c>
      <c r="E128" s="8">
        <v>0</v>
      </c>
      <c r="F128" s="8">
        <v>0</v>
      </c>
      <c r="G128" s="8">
        <v>0</v>
      </c>
      <c r="H128" s="8">
        <v>0</v>
      </c>
      <c r="I128" s="8">
        <v>0</v>
      </c>
      <c r="J128" s="8">
        <v>0</v>
      </c>
      <c r="K128" s="8">
        <v>0</v>
      </c>
      <c r="L128" s="8">
        <v>0</v>
      </c>
      <c r="M128" s="8">
        <v>0</v>
      </c>
      <c r="N128" s="8">
        <v>0</v>
      </c>
      <c r="O128" s="8">
        <v>0</v>
      </c>
      <c r="P128" s="8">
        <v>0</v>
      </c>
      <c r="Q128" s="8">
        <v>0</v>
      </c>
      <c r="R128" s="8">
        <v>0</v>
      </c>
      <c r="S128" s="8">
        <v>0</v>
      </c>
      <c r="T128" s="7"/>
    </row>
    <row r="129" spans="1:20" ht="25.5" x14ac:dyDescent="0.2">
      <c r="A129" s="2" t="s">
        <v>124</v>
      </c>
      <c r="B129" s="3">
        <v>0</v>
      </c>
      <c r="C129" s="8">
        <v>0</v>
      </c>
      <c r="D129" s="8">
        <v>0</v>
      </c>
      <c r="E129" s="8">
        <v>0</v>
      </c>
      <c r="F129" s="8">
        <v>0</v>
      </c>
      <c r="G129" s="8">
        <v>0</v>
      </c>
      <c r="H129" s="8">
        <v>0</v>
      </c>
      <c r="I129" s="8">
        <v>0</v>
      </c>
      <c r="J129" s="8">
        <v>0</v>
      </c>
      <c r="K129" s="8">
        <v>0</v>
      </c>
      <c r="L129" s="8">
        <v>0</v>
      </c>
      <c r="M129" s="8">
        <v>0</v>
      </c>
      <c r="N129" s="8">
        <v>0</v>
      </c>
      <c r="O129" s="8">
        <v>0</v>
      </c>
      <c r="P129" s="8">
        <v>0</v>
      </c>
      <c r="Q129" s="8">
        <v>0</v>
      </c>
      <c r="R129" s="8">
        <v>0</v>
      </c>
      <c r="S129" s="8">
        <v>0</v>
      </c>
      <c r="T129" s="7"/>
    </row>
    <row r="130" spans="1:20" x14ac:dyDescent="0.2">
      <c r="A130" s="2" t="s">
        <v>125</v>
      </c>
      <c r="B130" s="3">
        <v>216353990</v>
      </c>
      <c r="C130" s="8">
        <v>54088497.5</v>
      </c>
      <c r="D130" s="8">
        <v>0</v>
      </c>
      <c r="E130" s="8">
        <v>0</v>
      </c>
      <c r="F130" s="8">
        <v>0</v>
      </c>
      <c r="G130" s="8">
        <v>0</v>
      </c>
      <c r="H130" s="8">
        <v>0</v>
      </c>
      <c r="I130" s="8">
        <v>0</v>
      </c>
      <c r="J130" s="8">
        <v>0</v>
      </c>
      <c r="K130" s="8">
        <v>0</v>
      </c>
      <c r="L130" s="8">
        <v>0</v>
      </c>
      <c r="M130" s="8">
        <v>54088497.5</v>
      </c>
      <c r="N130" s="8">
        <v>54088497.5</v>
      </c>
      <c r="O130" s="8">
        <v>54088497.5</v>
      </c>
      <c r="P130" s="8">
        <v>0</v>
      </c>
      <c r="Q130" s="8">
        <v>0</v>
      </c>
      <c r="R130" s="8">
        <v>0</v>
      </c>
      <c r="S130" s="8">
        <v>0</v>
      </c>
      <c r="T130" s="7"/>
    </row>
    <row r="131" spans="1:20" x14ac:dyDescent="0.2">
      <c r="A131" s="2" t="s">
        <v>126</v>
      </c>
      <c r="B131" s="3">
        <v>351909</v>
      </c>
      <c r="C131" s="8">
        <v>351909</v>
      </c>
      <c r="D131" s="8">
        <v>0</v>
      </c>
      <c r="E131" s="8">
        <v>0</v>
      </c>
      <c r="F131" s="8">
        <v>0</v>
      </c>
      <c r="G131" s="8">
        <v>0</v>
      </c>
      <c r="H131" s="8">
        <v>0</v>
      </c>
      <c r="I131" s="8">
        <v>0</v>
      </c>
      <c r="J131" s="8">
        <v>0</v>
      </c>
      <c r="K131" s="8">
        <v>0</v>
      </c>
      <c r="L131" s="8">
        <v>0</v>
      </c>
      <c r="M131" s="8">
        <v>0</v>
      </c>
      <c r="N131" s="8">
        <v>0</v>
      </c>
      <c r="O131" s="8">
        <v>0</v>
      </c>
      <c r="P131" s="8">
        <v>0</v>
      </c>
      <c r="Q131" s="8">
        <v>0</v>
      </c>
      <c r="R131" s="8">
        <v>0</v>
      </c>
      <c r="S131" s="8">
        <v>0</v>
      </c>
      <c r="T131" s="7"/>
    </row>
    <row r="132" spans="1:20" x14ac:dyDescent="0.2">
      <c r="A132" s="2" t="s">
        <v>127</v>
      </c>
      <c r="B132" s="3">
        <v>16741000</v>
      </c>
      <c r="C132" s="8">
        <v>16741000</v>
      </c>
      <c r="D132" s="8">
        <v>0</v>
      </c>
      <c r="E132" s="8">
        <v>0</v>
      </c>
      <c r="F132" s="8">
        <v>0</v>
      </c>
      <c r="G132" s="8">
        <v>0</v>
      </c>
      <c r="H132" s="8">
        <v>0</v>
      </c>
      <c r="I132" s="8">
        <v>0</v>
      </c>
      <c r="J132" s="8">
        <v>0</v>
      </c>
      <c r="K132" s="8">
        <v>0</v>
      </c>
      <c r="L132" s="8">
        <v>0</v>
      </c>
      <c r="M132" s="8">
        <v>0</v>
      </c>
      <c r="N132" s="8">
        <v>0</v>
      </c>
      <c r="O132" s="8">
        <v>0</v>
      </c>
      <c r="P132" s="8">
        <v>0</v>
      </c>
      <c r="Q132" s="8">
        <v>0</v>
      </c>
      <c r="R132" s="8">
        <v>0</v>
      </c>
      <c r="S132" s="8">
        <v>0</v>
      </c>
      <c r="T132" s="7"/>
    </row>
    <row r="133" spans="1:20" ht="25.5" x14ac:dyDescent="0.2">
      <c r="A133" s="2" t="s">
        <v>128</v>
      </c>
      <c r="B133" s="3">
        <v>301383390</v>
      </c>
      <c r="C133" s="8">
        <v>50230565</v>
      </c>
      <c r="D133" s="8">
        <v>0</v>
      </c>
      <c r="E133" s="8">
        <v>0</v>
      </c>
      <c r="F133" s="8">
        <v>0</v>
      </c>
      <c r="G133" s="8">
        <v>50230565</v>
      </c>
      <c r="H133" s="8">
        <v>0</v>
      </c>
      <c r="I133" s="8">
        <v>0</v>
      </c>
      <c r="J133" s="8">
        <v>0</v>
      </c>
      <c r="K133" s="8">
        <v>0</v>
      </c>
      <c r="L133" s="8">
        <v>0</v>
      </c>
      <c r="M133" s="8">
        <v>50230565</v>
      </c>
      <c r="N133" s="8">
        <v>50230565</v>
      </c>
      <c r="O133" s="8">
        <v>50230565</v>
      </c>
      <c r="P133" s="8">
        <v>0</v>
      </c>
      <c r="Q133" s="8">
        <v>50230565</v>
      </c>
      <c r="R133" s="8">
        <v>0</v>
      </c>
      <c r="S133" s="8">
        <v>0</v>
      </c>
      <c r="T133" s="7"/>
    </row>
    <row r="134" spans="1:20" ht="25.5" x14ac:dyDescent="0.2">
      <c r="A134" s="2" t="s">
        <v>129</v>
      </c>
      <c r="B134" s="3">
        <v>22773584</v>
      </c>
      <c r="C134" s="8">
        <v>22773584</v>
      </c>
      <c r="D134" s="8">
        <v>0</v>
      </c>
      <c r="E134" s="8">
        <v>0</v>
      </c>
      <c r="F134" s="8">
        <v>0</v>
      </c>
      <c r="G134" s="8">
        <v>0</v>
      </c>
      <c r="H134" s="8">
        <v>0</v>
      </c>
      <c r="I134" s="8">
        <v>0</v>
      </c>
      <c r="J134" s="8">
        <v>0</v>
      </c>
      <c r="K134" s="8">
        <v>0</v>
      </c>
      <c r="L134" s="8">
        <v>0</v>
      </c>
      <c r="M134" s="8">
        <v>0</v>
      </c>
      <c r="N134" s="8">
        <v>0</v>
      </c>
      <c r="O134" s="8">
        <v>0</v>
      </c>
      <c r="P134" s="8">
        <v>0</v>
      </c>
      <c r="Q134" s="8">
        <v>0</v>
      </c>
      <c r="R134" s="8">
        <v>0</v>
      </c>
      <c r="S134" s="8">
        <v>0</v>
      </c>
      <c r="T134" s="7"/>
    </row>
    <row r="135" spans="1:20" ht="25.5" x14ac:dyDescent="0.2">
      <c r="A135" s="2" t="s">
        <v>130</v>
      </c>
      <c r="B135" s="3">
        <v>30876664</v>
      </c>
      <c r="C135" s="8">
        <v>30876664</v>
      </c>
      <c r="D135" s="8">
        <v>0</v>
      </c>
      <c r="E135" s="8">
        <v>0</v>
      </c>
      <c r="F135" s="8">
        <v>0</v>
      </c>
      <c r="G135" s="8">
        <v>0</v>
      </c>
      <c r="H135" s="8">
        <v>0</v>
      </c>
      <c r="I135" s="8">
        <v>0</v>
      </c>
      <c r="J135" s="8">
        <v>0</v>
      </c>
      <c r="K135" s="8">
        <v>0</v>
      </c>
      <c r="L135" s="8">
        <v>0</v>
      </c>
      <c r="M135" s="8">
        <v>0</v>
      </c>
      <c r="N135" s="8">
        <v>0</v>
      </c>
      <c r="O135" s="8">
        <v>0</v>
      </c>
      <c r="P135" s="8">
        <v>0</v>
      </c>
      <c r="Q135" s="8">
        <v>0</v>
      </c>
      <c r="R135" s="8">
        <v>0</v>
      </c>
      <c r="S135" s="8">
        <v>0</v>
      </c>
      <c r="T135" s="7"/>
    </row>
    <row r="136" spans="1:20" ht="25.5" x14ac:dyDescent="0.2">
      <c r="A136" s="2" t="s">
        <v>131</v>
      </c>
      <c r="B136" s="3">
        <v>2330000</v>
      </c>
      <c r="C136" s="8">
        <v>2330000</v>
      </c>
      <c r="D136" s="8">
        <v>0</v>
      </c>
      <c r="E136" s="8">
        <v>0</v>
      </c>
      <c r="F136" s="8">
        <v>0</v>
      </c>
      <c r="G136" s="8">
        <v>0</v>
      </c>
      <c r="H136" s="8">
        <v>0</v>
      </c>
      <c r="I136" s="8">
        <v>0</v>
      </c>
      <c r="J136" s="8">
        <v>0</v>
      </c>
      <c r="K136" s="8">
        <v>0</v>
      </c>
      <c r="L136" s="8">
        <v>0</v>
      </c>
      <c r="M136" s="8">
        <v>0</v>
      </c>
      <c r="N136" s="8">
        <v>0</v>
      </c>
      <c r="O136" s="8">
        <v>0</v>
      </c>
      <c r="P136" s="8">
        <v>0</v>
      </c>
      <c r="Q136" s="8">
        <v>0</v>
      </c>
      <c r="R136" s="8">
        <v>0</v>
      </c>
      <c r="S136" s="8">
        <v>0</v>
      </c>
      <c r="T136" s="7"/>
    </row>
    <row r="137" spans="1:20" ht="51" x14ac:dyDescent="0.2">
      <c r="A137" s="2" t="s">
        <v>132</v>
      </c>
      <c r="B137" s="3">
        <v>13763362</v>
      </c>
      <c r="C137" s="8">
        <v>13763362</v>
      </c>
      <c r="D137" s="8">
        <v>0</v>
      </c>
      <c r="E137" s="8">
        <v>0</v>
      </c>
      <c r="F137" s="8">
        <v>0</v>
      </c>
      <c r="G137" s="8">
        <v>0</v>
      </c>
      <c r="H137" s="8">
        <v>0</v>
      </c>
      <c r="I137" s="8">
        <v>0</v>
      </c>
      <c r="J137" s="8">
        <v>0</v>
      </c>
      <c r="K137" s="8">
        <v>0</v>
      </c>
      <c r="L137" s="8">
        <v>0</v>
      </c>
      <c r="M137" s="8">
        <v>0</v>
      </c>
      <c r="N137" s="8">
        <v>0</v>
      </c>
      <c r="O137" s="8">
        <v>0</v>
      </c>
      <c r="P137" s="8">
        <v>0</v>
      </c>
      <c r="Q137" s="8">
        <v>0</v>
      </c>
      <c r="R137" s="8">
        <v>0</v>
      </c>
      <c r="S137" s="8">
        <v>0</v>
      </c>
      <c r="T137" s="7"/>
    </row>
    <row r="138" spans="1:20" ht="38.25" x14ac:dyDescent="0.2">
      <c r="A138" s="2" t="s">
        <v>133</v>
      </c>
      <c r="B138" s="3">
        <v>285343458</v>
      </c>
      <c r="C138" s="8">
        <v>0</v>
      </c>
      <c r="D138" s="8">
        <v>0</v>
      </c>
      <c r="E138" s="8">
        <v>57068691.600000001</v>
      </c>
      <c r="F138" s="8">
        <v>57068691.600000001</v>
      </c>
      <c r="G138" s="8">
        <v>57068691.600000001</v>
      </c>
      <c r="H138" s="8">
        <v>57068691.600000001</v>
      </c>
      <c r="I138" s="8">
        <v>0</v>
      </c>
      <c r="J138" s="8">
        <v>0</v>
      </c>
      <c r="K138" s="8">
        <v>0</v>
      </c>
      <c r="L138" s="8">
        <v>0</v>
      </c>
      <c r="M138" s="8">
        <v>0</v>
      </c>
      <c r="N138" s="8">
        <v>0</v>
      </c>
      <c r="O138" s="8">
        <v>57068691.600000001</v>
      </c>
      <c r="P138" s="8">
        <v>0</v>
      </c>
      <c r="Q138" s="8">
        <v>0</v>
      </c>
      <c r="R138" s="8">
        <v>0</v>
      </c>
      <c r="S138" s="8">
        <v>0</v>
      </c>
      <c r="T138" s="78"/>
    </row>
    <row r="139" spans="1:20" ht="38.25" x14ac:dyDescent="0.2">
      <c r="A139" s="2" t="s">
        <v>134</v>
      </c>
      <c r="B139" s="3">
        <v>28845201</v>
      </c>
      <c r="C139" s="8">
        <v>28845201</v>
      </c>
      <c r="D139" s="8">
        <v>0</v>
      </c>
      <c r="E139" s="8">
        <v>0</v>
      </c>
      <c r="F139" s="8">
        <v>0</v>
      </c>
      <c r="G139" s="8">
        <v>0</v>
      </c>
      <c r="H139" s="8">
        <v>0</v>
      </c>
      <c r="I139" s="8">
        <v>0</v>
      </c>
      <c r="J139" s="8">
        <v>0</v>
      </c>
      <c r="K139" s="8">
        <v>0</v>
      </c>
      <c r="L139" s="8">
        <v>0</v>
      </c>
      <c r="M139" s="8">
        <v>0</v>
      </c>
      <c r="N139" s="8">
        <v>0</v>
      </c>
      <c r="O139" s="8">
        <v>0</v>
      </c>
      <c r="P139" s="8">
        <v>0</v>
      </c>
      <c r="Q139" s="8">
        <v>0</v>
      </c>
      <c r="R139" s="8">
        <v>0</v>
      </c>
      <c r="S139" s="8">
        <v>0</v>
      </c>
      <c r="T139" s="7"/>
    </row>
    <row r="140" spans="1:20" ht="25.5" x14ac:dyDescent="0.2">
      <c r="A140" s="2" t="s">
        <v>135</v>
      </c>
      <c r="B140" s="3">
        <v>89075732</v>
      </c>
      <c r="C140" s="8">
        <v>0</v>
      </c>
      <c r="D140" s="8">
        <v>0</v>
      </c>
      <c r="E140" s="8">
        <v>29691910.666666664</v>
      </c>
      <c r="F140" s="8">
        <v>0</v>
      </c>
      <c r="G140" s="8">
        <v>29691910.666666664</v>
      </c>
      <c r="H140" s="8">
        <v>29691910.666666664</v>
      </c>
      <c r="I140" s="8">
        <v>0</v>
      </c>
      <c r="J140" s="8">
        <v>0</v>
      </c>
      <c r="K140" s="8">
        <v>0</v>
      </c>
      <c r="L140" s="8">
        <v>0</v>
      </c>
      <c r="M140" s="8">
        <v>0</v>
      </c>
      <c r="N140" s="8">
        <v>0</v>
      </c>
      <c r="O140" s="8">
        <v>0</v>
      </c>
      <c r="P140" s="8">
        <v>0</v>
      </c>
      <c r="Q140" s="8">
        <v>0</v>
      </c>
      <c r="R140" s="8">
        <v>0</v>
      </c>
      <c r="S140" s="8">
        <v>0</v>
      </c>
      <c r="T140" s="7"/>
    </row>
    <row r="141" spans="1:20" x14ac:dyDescent="0.2">
      <c r="A141" s="2" t="s">
        <v>136</v>
      </c>
      <c r="B141" s="3">
        <v>222728757</v>
      </c>
      <c r="C141" s="8">
        <v>0</v>
      </c>
      <c r="D141" s="8">
        <v>0</v>
      </c>
      <c r="E141" s="8">
        <v>0</v>
      </c>
      <c r="F141" s="8">
        <v>55682189.25</v>
      </c>
      <c r="G141" s="8">
        <v>0</v>
      </c>
      <c r="H141" s="8">
        <v>0</v>
      </c>
      <c r="I141" s="8">
        <v>0</v>
      </c>
      <c r="J141" s="8">
        <v>0</v>
      </c>
      <c r="K141" s="8">
        <v>0</v>
      </c>
      <c r="L141" s="8">
        <v>0</v>
      </c>
      <c r="M141" s="8">
        <v>55682189.25</v>
      </c>
      <c r="N141" s="8">
        <v>55682189.25</v>
      </c>
      <c r="O141" s="8">
        <v>55682189.25</v>
      </c>
      <c r="P141" s="8">
        <v>0</v>
      </c>
      <c r="Q141" s="8">
        <v>0</v>
      </c>
      <c r="R141" s="8">
        <v>0</v>
      </c>
      <c r="S141" s="8">
        <v>0</v>
      </c>
      <c r="T141" s="7"/>
    </row>
    <row r="142" spans="1:20" x14ac:dyDescent="0.2">
      <c r="A142" s="2" t="s">
        <v>137</v>
      </c>
      <c r="B142" s="3">
        <v>271608326</v>
      </c>
      <c r="C142" s="8">
        <v>444984.35</v>
      </c>
      <c r="D142" s="8">
        <v>2652</v>
      </c>
      <c r="E142" s="8">
        <v>0</v>
      </c>
      <c r="F142" s="8">
        <v>0</v>
      </c>
      <c r="G142" s="8">
        <v>67902081.5</v>
      </c>
      <c r="H142" s="8">
        <v>0</v>
      </c>
      <c r="I142" s="8">
        <v>0</v>
      </c>
      <c r="J142" s="8">
        <v>0</v>
      </c>
      <c r="K142" s="8">
        <v>0</v>
      </c>
      <c r="L142" s="8">
        <v>0</v>
      </c>
      <c r="M142" s="8">
        <v>0</v>
      </c>
      <c r="N142" s="8">
        <v>0</v>
      </c>
      <c r="O142" s="8">
        <v>0</v>
      </c>
      <c r="P142" s="8">
        <v>0</v>
      </c>
      <c r="Q142" s="8">
        <v>67454449</v>
      </c>
      <c r="R142" s="8">
        <v>67902077.650000006</v>
      </c>
      <c r="S142" s="8">
        <v>67902081.5</v>
      </c>
      <c r="T142" s="78"/>
    </row>
    <row r="143" spans="1:20" ht="38.25" x14ac:dyDescent="0.2">
      <c r="A143" s="2" t="s">
        <v>138</v>
      </c>
      <c r="B143" s="3">
        <v>85271310</v>
      </c>
      <c r="C143" s="8">
        <v>0</v>
      </c>
      <c r="D143" s="8">
        <v>80783313</v>
      </c>
      <c r="E143" s="8">
        <v>4487997</v>
      </c>
      <c r="F143" s="8">
        <v>0</v>
      </c>
      <c r="G143" s="8">
        <v>0</v>
      </c>
      <c r="H143" s="8">
        <v>0</v>
      </c>
      <c r="I143" s="8">
        <v>0</v>
      </c>
      <c r="J143" s="8">
        <v>0</v>
      </c>
      <c r="K143" s="8">
        <v>0</v>
      </c>
      <c r="L143" s="8">
        <v>0</v>
      </c>
      <c r="M143" s="8">
        <v>0</v>
      </c>
      <c r="N143" s="8">
        <v>0</v>
      </c>
      <c r="O143" s="8">
        <v>0</v>
      </c>
      <c r="P143" s="8">
        <v>0</v>
      </c>
      <c r="Q143" s="8">
        <v>0</v>
      </c>
      <c r="R143" s="8">
        <v>0</v>
      </c>
      <c r="S143" s="8">
        <v>0</v>
      </c>
      <c r="T143" s="8"/>
    </row>
    <row r="144" spans="1:20" ht="25.5" x14ac:dyDescent="0.2">
      <c r="A144" s="2" t="s">
        <v>139</v>
      </c>
      <c r="B144" s="3">
        <v>17980000</v>
      </c>
      <c r="C144" s="8">
        <v>17980000</v>
      </c>
      <c r="D144" s="8">
        <v>0</v>
      </c>
      <c r="E144" s="8">
        <v>0</v>
      </c>
      <c r="F144" s="8">
        <v>0</v>
      </c>
      <c r="G144" s="8">
        <v>0</v>
      </c>
      <c r="H144" s="8">
        <v>0</v>
      </c>
      <c r="I144" s="8">
        <v>0</v>
      </c>
      <c r="J144" s="8">
        <v>0</v>
      </c>
      <c r="K144" s="8">
        <v>0</v>
      </c>
      <c r="L144" s="8">
        <v>0</v>
      </c>
      <c r="M144" s="8">
        <v>0</v>
      </c>
      <c r="N144" s="8">
        <v>0</v>
      </c>
      <c r="O144" s="8">
        <v>0</v>
      </c>
      <c r="P144" s="8">
        <v>0</v>
      </c>
      <c r="Q144" s="8">
        <v>0</v>
      </c>
      <c r="R144" s="8">
        <v>0</v>
      </c>
      <c r="S144" s="8">
        <v>0</v>
      </c>
      <c r="T144" s="7"/>
    </row>
    <row r="145" spans="1:20" x14ac:dyDescent="0.2">
      <c r="A145" s="2" t="s">
        <v>140</v>
      </c>
      <c r="B145" s="3">
        <v>200000</v>
      </c>
      <c r="C145" s="8">
        <v>200000</v>
      </c>
      <c r="D145" s="8">
        <v>0</v>
      </c>
      <c r="E145" s="8">
        <v>0</v>
      </c>
      <c r="F145" s="8">
        <v>0</v>
      </c>
      <c r="G145" s="8">
        <v>0</v>
      </c>
      <c r="H145" s="8">
        <v>0</v>
      </c>
      <c r="I145" s="8">
        <v>0</v>
      </c>
      <c r="J145" s="8">
        <v>0</v>
      </c>
      <c r="K145" s="8">
        <v>0</v>
      </c>
      <c r="L145" s="8">
        <v>0</v>
      </c>
      <c r="M145" s="8">
        <v>0</v>
      </c>
      <c r="N145" s="8">
        <v>0</v>
      </c>
      <c r="O145" s="8">
        <v>0</v>
      </c>
      <c r="P145" s="8">
        <v>0</v>
      </c>
      <c r="Q145" s="8">
        <v>0</v>
      </c>
      <c r="R145" s="8">
        <v>0</v>
      </c>
      <c r="S145" s="8">
        <v>0</v>
      </c>
      <c r="T145" s="7"/>
    </row>
    <row r="146" spans="1:20" ht="25.5" x14ac:dyDescent="0.2">
      <c r="A146" s="2" t="s">
        <v>141</v>
      </c>
      <c r="B146" s="3">
        <v>3650000</v>
      </c>
      <c r="C146" s="8">
        <v>3650000</v>
      </c>
      <c r="D146" s="8">
        <v>0</v>
      </c>
      <c r="E146" s="8">
        <v>0</v>
      </c>
      <c r="F146" s="8">
        <v>0</v>
      </c>
      <c r="G146" s="8">
        <v>0</v>
      </c>
      <c r="H146" s="8">
        <v>0</v>
      </c>
      <c r="I146" s="8">
        <v>0</v>
      </c>
      <c r="J146" s="8">
        <v>0</v>
      </c>
      <c r="K146" s="8">
        <v>0</v>
      </c>
      <c r="L146" s="8">
        <v>0</v>
      </c>
      <c r="M146" s="8">
        <v>0</v>
      </c>
      <c r="N146" s="8">
        <v>0</v>
      </c>
      <c r="O146" s="8">
        <v>0</v>
      </c>
      <c r="P146" s="8">
        <v>0</v>
      </c>
      <c r="Q146" s="8">
        <v>0</v>
      </c>
      <c r="R146" s="8">
        <v>0</v>
      </c>
      <c r="S146" s="8">
        <v>0</v>
      </c>
      <c r="T146" s="7"/>
    </row>
    <row r="147" spans="1:20" ht="25.5" x14ac:dyDescent="0.2">
      <c r="A147" s="2" t="s">
        <v>142</v>
      </c>
      <c r="B147" s="3">
        <v>6000000</v>
      </c>
      <c r="C147" s="8">
        <v>6000000</v>
      </c>
      <c r="D147" s="8">
        <v>0</v>
      </c>
      <c r="E147" s="8">
        <v>0</v>
      </c>
      <c r="F147" s="8">
        <v>0</v>
      </c>
      <c r="G147" s="8">
        <v>0</v>
      </c>
      <c r="H147" s="8">
        <v>0</v>
      </c>
      <c r="I147" s="8">
        <v>0</v>
      </c>
      <c r="J147" s="8">
        <v>0</v>
      </c>
      <c r="K147" s="8">
        <v>0</v>
      </c>
      <c r="L147" s="8">
        <v>0</v>
      </c>
      <c r="M147" s="8">
        <v>0</v>
      </c>
      <c r="N147" s="8">
        <v>0</v>
      </c>
      <c r="O147" s="8">
        <v>0</v>
      </c>
      <c r="P147" s="8">
        <v>0</v>
      </c>
      <c r="Q147" s="8">
        <v>0</v>
      </c>
      <c r="R147" s="8">
        <v>0</v>
      </c>
      <c r="S147" s="8">
        <v>0</v>
      </c>
      <c r="T147" s="7"/>
    </row>
    <row r="148" spans="1:20" x14ac:dyDescent="0.2">
      <c r="A148" s="2" t="s">
        <v>143</v>
      </c>
      <c r="B148" s="3">
        <v>14630000</v>
      </c>
      <c r="C148" s="8">
        <v>14630000</v>
      </c>
      <c r="D148" s="8">
        <v>0</v>
      </c>
      <c r="E148" s="8">
        <v>0</v>
      </c>
      <c r="F148" s="8">
        <v>0</v>
      </c>
      <c r="G148" s="8">
        <v>0</v>
      </c>
      <c r="H148" s="8">
        <v>0</v>
      </c>
      <c r="I148" s="8">
        <v>0</v>
      </c>
      <c r="J148" s="8">
        <v>0</v>
      </c>
      <c r="K148" s="8">
        <v>0</v>
      </c>
      <c r="L148" s="8">
        <v>0</v>
      </c>
      <c r="M148" s="8">
        <v>0</v>
      </c>
      <c r="N148" s="8">
        <v>0</v>
      </c>
      <c r="O148" s="8">
        <v>0</v>
      </c>
      <c r="P148" s="8">
        <v>0</v>
      </c>
      <c r="Q148" s="8">
        <v>0</v>
      </c>
      <c r="R148" s="8">
        <v>0</v>
      </c>
      <c r="S148" s="8">
        <v>0</v>
      </c>
      <c r="T148" s="7"/>
    </row>
    <row r="149" spans="1:20" x14ac:dyDescent="0.2">
      <c r="A149" s="2" t="s">
        <v>144</v>
      </c>
      <c r="B149" s="3">
        <v>550000</v>
      </c>
      <c r="C149" s="8">
        <v>550000</v>
      </c>
      <c r="D149" s="8">
        <v>0</v>
      </c>
      <c r="E149" s="8">
        <v>0</v>
      </c>
      <c r="F149" s="8">
        <v>0</v>
      </c>
      <c r="G149" s="8">
        <v>0</v>
      </c>
      <c r="H149" s="8">
        <v>0</v>
      </c>
      <c r="I149" s="8">
        <v>0</v>
      </c>
      <c r="J149" s="8">
        <v>0</v>
      </c>
      <c r="K149" s="8">
        <v>0</v>
      </c>
      <c r="L149" s="8">
        <v>0</v>
      </c>
      <c r="M149" s="8">
        <v>0</v>
      </c>
      <c r="N149" s="8">
        <v>0</v>
      </c>
      <c r="O149" s="8">
        <v>0</v>
      </c>
      <c r="P149" s="8">
        <v>0</v>
      </c>
      <c r="Q149" s="8">
        <v>0</v>
      </c>
      <c r="R149" s="8">
        <v>0</v>
      </c>
      <c r="S149" s="8">
        <v>0</v>
      </c>
      <c r="T149" s="7"/>
    </row>
    <row r="150" spans="1:20" ht="25.5" x14ac:dyDescent="0.2">
      <c r="A150" s="2" t="s">
        <v>145</v>
      </c>
      <c r="B150" s="3">
        <v>39436353</v>
      </c>
      <c r="C150" s="8">
        <v>39436353</v>
      </c>
      <c r="D150" s="8">
        <v>0</v>
      </c>
      <c r="E150" s="8">
        <v>0</v>
      </c>
      <c r="F150" s="8">
        <v>0</v>
      </c>
      <c r="G150" s="8">
        <v>0</v>
      </c>
      <c r="H150" s="8">
        <v>0</v>
      </c>
      <c r="I150" s="8">
        <v>0</v>
      </c>
      <c r="J150" s="8">
        <v>0</v>
      </c>
      <c r="K150" s="8">
        <v>0</v>
      </c>
      <c r="L150" s="8">
        <v>0</v>
      </c>
      <c r="M150" s="8">
        <v>0</v>
      </c>
      <c r="N150" s="8">
        <v>0</v>
      </c>
      <c r="O150" s="8">
        <v>0</v>
      </c>
      <c r="P150" s="8">
        <v>0</v>
      </c>
      <c r="Q150" s="8">
        <v>0</v>
      </c>
      <c r="R150" s="8">
        <v>0</v>
      </c>
      <c r="S150" s="8">
        <v>0</v>
      </c>
      <c r="T150" s="7"/>
    </row>
    <row r="151" spans="1:20" x14ac:dyDescent="0.2">
      <c r="A151" s="2" t="s">
        <v>146</v>
      </c>
      <c r="B151" s="3">
        <v>0</v>
      </c>
      <c r="C151" s="8">
        <v>0</v>
      </c>
      <c r="D151" s="8">
        <v>0</v>
      </c>
      <c r="E151" s="8">
        <v>0</v>
      </c>
      <c r="F151" s="8">
        <v>0</v>
      </c>
      <c r="G151" s="8">
        <v>0</v>
      </c>
      <c r="H151" s="8">
        <v>0</v>
      </c>
      <c r="I151" s="8">
        <v>0</v>
      </c>
      <c r="J151" s="8">
        <v>0</v>
      </c>
      <c r="K151" s="8">
        <v>0</v>
      </c>
      <c r="L151" s="8">
        <v>0</v>
      </c>
      <c r="M151" s="8">
        <v>0</v>
      </c>
      <c r="N151" s="8">
        <v>0</v>
      </c>
      <c r="O151" s="8">
        <v>0</v>
      </c>
      <c r="P151" s="8">
        <v>0</v>
      </c>
      <c r="Q151" s="8">
        <v>0</v>
      </c>
      <c r="R151" s="8">
        <v>0</v>
      </c>
      <c r="S151" s="8">
        <v>0</v>
      </c>
      <c r="T151" s="7"/>
    </row>
    <row r="152" spans="1:20" x14ac:dyDescent="0.2">
      <c r="A152" s="2" t="s">
        <v>147</v>
      </c>
      <c r="B152" s="3">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7"/>
    </row>
    <row r="153" spans="1:20" x14ac:dyDescent="0.2">
      <c r="A153" s="2" t="s">
        <v>148</v>
      </c>
      <c r="B153" s="3">
        <v>210000</v>
      </c>
      <c r="C153" s="8">
        <v>210000</v>
      </c>
      <c r="D153" s="8">
        <v>0</v>
      </c>
      <c r="E153" s="8">
        <v>0</v>
      </c>
      <c r="F153" s="8">
        <v>0</v>
      </c>
      <c r="G153" s="8">
        <v>0</v>
      </c>
      <c r="H153" s="8">
        <v>0</v>
      </c>
      <c r="I153" s="8">
        <v>0</v>
      </c>
      <c r="J153" s="8">
        <v>0</v>
      </c>
      <c r="K153" s="8">
        <v>0</v>
      </c>
      <c r="L153" s="8">
        <v>0</v>
      </c>
      <c r="M153" s="8">
        <v>0</v>
      </c>
      <c r="N153" s="8">
        <v>0</v>
      </c>
      <c r="O153" s="8">
        <v>0</v>
      </c>
      <c r="P153" s="8">
        <v>0</v>
      </c>
      <c r="Q153" s="8">
        <v>0</v>
      </c>
      <c r="R153" s="8">
        <v>0</v>
      </c>
      <c r="S153" s="8">
        <v>0</v>
      </c>
      <c r="T153" s="7"/>
    </row>
    <row r="154" spans="1:20" x14ac:dyDescent="0.2">
      <c r="A154" s="2" t="s">
        <v>149</v>
      </c>
      <c r="B154" s="3">
        <v>223081130</v>
      </c>
      <c r="C154" s="8">
        <v>0</v>
      </c>
      <c r="D154" s="8">
        <v>0</v>
      </c>
      <c r="E154" s="8">
        <v>0</v>
      </c>
      <c r="F154" s="8">
        <v>0</v>
      </c>
      <c r="G154" s="8">
        <v>0</v>
      </c>
      <c r="H154" s="8">
        <v>0</v>
      </c>
      <c r="I154" s="8">
        <v>0</v>
      </c>
      <c r="J154" s="8">
        <v>0</v>
      </c>
      <c r="K154" s="8">
        <v>0</v>
      </c>
      <c r="L154" s="8">
        <v>0</v>
      </c>
      <c r="M154" s="8">
        <v>0</v>
      </c>
      <c r="N154" s="8">
        <v>223081130</v>
      </c>
      <c r="O154" s="8">
        <v>0</v>
      </c>
      <c r="P154" s="8">
        <v>0</v>
      </c>
      <c r="Q154" s="8">
        <v>0</v>
      </c>
      <c r="R154" s="8">
        <v>0</v>
      </c>
      <c r="S154" s="8">
        <v>0</v>
      </c>
      <c r="T154" s="7"/>
    </row>
    <row r="155" spans="1:20" x14ac:dyDescent="0.2">
      <c r="A155" s="2" t="s">
        <v>150</v>
      </c>
      <c r="B155" s="3">
        <v>28263350</v>
      </c>
      <c r="C155" s="8">
        <v>0</v>
      </c>
      <c r="D155" s="8">
        <v>0</v>
      </c>
      <c r="E155" s="8">
        <v>0</v>
      </c>
      <c r="F155" s="8">
        <v>0</v>
      </c>
      <c r="G155" s="8">
        <v>0</v>
      </c>
      <c r="H155" s="8">
        <v>0</v>
      </c>
      <c r="I155" s="8">
        <v>0</v>
      </c>
      <c r="J155" s="8">
        <v>0</v>
      </c>
      <c r="K155" s="8">
        <v>28263350</v>
      </c>
      <c r="L155" s="8">
        <v>0</v>
      </c>
      <c r="M155" s="8">
        <v>0</v>
      </c>
      <c r="N155" s="8">
        <v>0</v>
      </c>
      <c r="O155" s="8">
        <v>0</v>
      </c>
      <c r="P155" s="8">
        <v>0</v>
      </c>
      <c r="Q155" s="8">
        <v>0</v>
      </c>
      <c r="R155" s="8">
        <v>0</v>
      </c>
      <c r="S155" s="8">
        <v>0</v>
      </c>
      <c r="T155" s="7"/>
    </row>
    <row r="156" spans="1:20" x14ac:dyDescent="0.2">
      <c r="A156" s="2" t="s">
        <v>151</v>
      </c>
      <c r="B156" s="3">
        <v>3120000</v>
      </c>
      <c r="C156" s="8">
        <v>3120000</v>
      </c>
      <c r="D156" s="8">
        <v>0</v>
      </c>
      <c r="E156" s="8">
        <v>0</v>
      </c>
      <c r="F156" s="8">
        <v>0</v>
      </c>
      <c r="G156" s="8">
        <v>0</v>
      </c>
      <c r="H156" s="8">
        <v>0</v>
      </c>
      <c r="I156" s="8">
        <v>0</v>
      </c>
      <c r="J156" s="8">
        <v>0</v>
      </c>
      <c r="K156" s="8">
        <v>0</v>
      </c>
      <c r="L156" s="8">
        <v>0</v>
      </c>
      <c r="M156" s="8">
        <v>0</v>
      </c>
      <c r="N156" s="8">
        <v>0</v>
      </c>
      <c r="O156" s="8">
        <v>0</v>
      </c>
      <c r="P156" s="8">
        <v>0</v>
      </c>
      <c r="Q156" s="8">
        <v>0</v>
      </c>
      <c r="R156" s="8">
        <v>0</v>
      </c>
      <c r="S156" s="8">
        <v>0</v>
      </c>
      <c r="T156" s="7"/>
    </row>
    <row r="157" spans="1:20" x14ac:dyDescent="0.2">
      <c r="A157" s="2" t="s">
        <v>152</v>
      </c>
      <c r="B157" s="3">
        <v>538000</v>
      </c>
      <c r="C157" s="8">
        <v>538000</v>
      </c>
      <c r="D157" s="8">
        <v>0</v>
      </c>
      <c r="E157" s="8">
        <v>0</v>
      </c>
      <c r="F157" s="8">
        <v>0</v>
      </c>
      <c r="G157" s="8">
        <v>0</v>
      </c>
      <c r="H157" s="8">
        <v>0</v>
      </c>
      <c r="I157" s="8">
        <v>0</v>
      </c>
      <c r="J157" s="8">
        <v>0</v>
      </c>
      <c r="K157" s="8">
        <v>0</v>
      </c>
      <c r="L157" s="8">
        <v>0</v>
      </c>
      <c r="M157" s="8">
        <v>0</v>
      </c>
      <c r="N157" s="8">
        <v>0</v>
      </c>
      <c r="O157" s="8">
        <v>0</v>
      </c>
      <c r="P157" s="8">
        <v>0</v>
      </c>
      <c r="Q157" s="8">
        <v>0</v>
      </c>
      <c r="R157" s="8">
        <v>0</v>
      </c>
      <c r="S157" s="8">
        <v>0</v>
      </c>
      <c r="T157" s="7"/>
    </row>
    <row r="158" spans="1:20" ht="25.5" x14ac:dyDescent="0.2">
      <c r="A158" s="2" t="s">
        <v>153</v>
      </c>
      <c r="B158" s="3">
        <v>17597729</v>
      </c>
      <c r="C158" s="8">
        <v>0</v>
      </c>
      <c r="D158" s="8">
        <v>0</v>
      </c>
      <c r="E158" s="8">
        <v>0</v>
      </c>
      <c r="F158" s="8">
        <v>0</v>
      </c>
      <c r="G158" s="8">
        <v>0</v>
      </c>
      <c r="H158" s="8">
        <v>0</v>
      </c>
      <c r="I158" s="8">
        <v>0</v>
      </c>
      <c r="J158" s="8">
        <v>8798864.5</v>
      </c>
      <c r="K158" s="8">
        <v>8798864.5</v>
      </c>
      <c r="L158" s="8">
        <v>0</v>
      </c>
      <c r="M158" s="8">
        <v>0</v>
      </c>
      <c r="N158" s="8">
        <v>0</v>
      </c>
      <c r="O158" s="8">
        <v>0</v>
      </c>
      <c r="P158" s="8">
        <v>0</v>
      </c>
      <c r="Q158" s="8">
        <v>0</v>
      </c>
      <c r="R158" s="8">
        <v>0</v>
      </c>
      <c r="S158" s="8">
        <v>0</v>
      </c>
      <c r="T158" s="7"/>
    </row>
    <row r="159" spans="1:20" x14ac:dyDescent="0.2">
      <c r="A159" s="2" t="s">
        <v>154</v>
      </c>
      <c r="B159" s="3">
        <v>38377782</v>
      </c>
      <c r="C159" s="8">
        <v>38377782</v>
      </c>
      <c r="D159" s="8">
        <v>0</v>
      </c>
      <c r="E159" s="8">
        <v>0</v>
      </c>
      <c r="F159" s="8">
        <v>0</v>
      </c>
      <c r="G159" s="8">
        <v>0</v>
      </c>
      <c r="H159" s="8">
        <v>0</v>
      </c>
      <c r="I159" s="8">
        <v>0</v>
      </c>
      <c r="J159" s="8">
        <v>0</v>
      </c>
      <c r="K159" s="8">
        <v>0</v>
      </c>
      <c r="L159" s="8">
        <v>0</v>
      </c>
      <c r="M159" s="8">
        <v>0</v>
      </c>
      <c r="N159" s="8">
        <v>0</v>
      </c>
      <c r="O159" s="8">
        <v>0</v>
      </c>
      <c r="P159" s="8">
        <v>0</v>
      </c>
      <c r="Q159" s="8">
        <v>0</v>
      </c>
      <c r="R159" s="8">
        <v>0</v>
      </c>
      <c r="S159" s="8">
        <v>0</v>
      </c>
      <c r="T159" s="7"/>
    </row>
    <row r="160" spans="1:20" ht="25.5" x14ac:dyDescent="0.2">
      <c r="A160" s="2" t="s">
        <v>155</v>
      </c>
      <c r="B160" s="3">
        <v>46193000</v>
      </c>
      <c r="C160" s="8">
        <v>46193000</v>
      </c>
      <c r="D160" s="8">
        <v>0</v>
      </c>
      <c r="E160" s="8">
        <v>0</v>
      </c>
      <c r="F160" s="8">
        <v>0</v>
      </c>
      <c r="G160" s="8">
        <v>0</v>
      </c>
      <c r="H160" s="8">
        <v>0</v>
      </c>
      <c r="I160" s="8">
        <v>0</v>
      </c>
      <c r="J160" s="8">
        <v>0</v>
      </c>
      <c r="K160" s="8">
        <v>0</v>
      </c>
      <c r="L160" s="8">
        <v>0</v>
      </c>
      <c r="M160" s="8">
        <v>0</v>
      </c>
      <c r="N160" s="8">
        <v>0</v>
      </c>
      <c r="O160" s="8">
        <v>0</v>
      </c>
      <c r="P160" s="8">
        <v>0</v>
      </c>
      <c r="Q160" s="8">
        <v>0</v>
      </c>
      <c r="R160" s="8">
        <v>0</v>
      </c>
      <c r="S160" s="8">
        <v>0</v>
      </c>
      <c r="T160" s="7"/>
    </row>
    <row r="161" spans="1:20" x14ac:dyDescent="0.2">
      <c r="A161" s="2" t="s">
        <v>156</v>
      </c>
      <c r="B161" s="3">
        <v>0</v>
      </c>
      <c r="C161" s="8">
        <v>0</v>
      </c>
      <c r="D161" s="8">
        <v>0</v>
      </c>
      <c r="E161" s="8">
        <v>0</v>
      </c>
      <c r="F161" s="8">
        <v>0</v>
      </c>
      <c r="G161" s="8">
        <v>0</v>
      </c>
      <c r="H161" s="8">
        <v>0</v>
      </c>
      <c r="I161" s="8">
        <v>0</v>
      </c>
      <c r="J161" s="8">
        <v>0</v>
      </c>
      <c r="K161" s="8">
        <v>0</v>
      </c>
      <c r="L161" s="8">
        <v>0</v>
      </c>
      <c r="M161" s="8">
        <v>0</v>
      </c>
      <c r="N161" s="8">
        <v>0</v>
      </c>
      <c r="O161" s="8">
        <v>0</v>
      </c>
      <c r="P161" s="8">
        <v>0</v>
      </c>
      <c r="Q161" s="8">
        <v>0</v>
      </c>
      <c r="R161" s="8">
        <v>0</v>
      </c>
      <c r="S161" s="8">
        <v>0</v>
      </c>
      <c r="T161" s="7"/>
    </row>
    <row r="162" spans="1:20" x14ac:dyDescent="0.2">
      <c r="A162" s="2" t="s">
        <v>157</v>
      </c>
      <c r="B162" s="3">
        <v>45272540</v>
      </c>
      <c r="C162" s="8">
        <v>45272540</v>
      </c>
      <c r="D162" s="8">
        <v>0</v>
      </c>
      <c r="E162" s="8">
        <v>0</v>
      </c>
      <c r="F162" s="8">
        <v>0</v>
      </c>
      <c r="G162" s="8">
        <v>0</v>
      </c>
      <c r="H162" s="8">
        <v>0</v>
      </c>
      <c r="I162" s="8">
        <v>0</v>
      </c>
      <c r="J162" s="8">
        <v>0</v>
      </c>
      <c r="K162" s="8">
        <v>0</v>
      </c>
      <c r="L162" s="8">
        <v>0</v>
      </c>
      <c r="M162" s="8">
        <v>0</v>
      </c>
      <c r="N162" s="8">
        <v>0</v>
      </c>
      <c r="O162" s="8">
        <v>0</v>
      </c>
      <c r="P162" s="8">
        <v>0</v>
      </c>
      <c r="Q162" s="8">
        <v>0</v>
      </c>
      <c r="R162" s="8">
        <v>0</v>
      </c>
      <c r="S162" s="8">
        <v>0</v>
      </c>
      <c r="T162" s="7"/>
    </row>
    <row r="163" spans="1:20" x14ac:dyDescent="0.2">
      <c r="A163" s="2" t="s">
        <v>158</v>
      </c>
      <c r="B163" s="3">
        <v>367436181</v>
      </c>
      <c r="C163" s="8">
        <v>367436181</v>
      </c>
      <c r="D163" s="8">
        <v>0</v>
      </c>
      <c r="E163" s="8">
        <v>0</v>
      </c>
      <c r="F163" s="8">
        <v>0</v>
      </c>
      <c r="G163" s="8">
        <v>0</v>
      </c>
      <c r="H163" s="8">
        <v>0</v>
      </c>
      <c r="I163" s="8">
        <v>0</v>
      </c>
      <c r="J163" s="8">
        <v>0</v>
      </c>
      <c r="K163" s="8">
        <v>0</v>
      </c>
      <c r="L163" s="8">
        <v>0</v>
      </c>
      <c r="M163" s="8">
        <v>0</v>
      </c>
      <c r="N163" s="8">
        <v>0</v>
      </c>
      <c r="O163" s="8">
        <v>0</v>
      </c>
      <c r="P163" s="8">
        <v>0</v>
      </c>
      <c r="Q163" s="8">
        <v>0</v>
      </c>
      <c r="R163" s="8">
        <v>0</v>
      </c>
      <c r="S163" s="8">
        <v>0</v>
      </c>
      <c r="T163" s="7"/>
    </row>
    <row r="164" spans="1:20" ht="25.5" x14ac:dyDescent="0.2">
      <c r="A164" s="2" t="s">
        <v>159</v>
      </c>
      <c r="B164" s="3">
        <v>180506039</v>
      </c>
      <c r="C164" s="8">
        <v>180506039</v>
      </c>
      <c r="D164" s="8">
        <v>0</v>
      </c>
      <c r="E164" s="8">
        <v>0</v>
      </c>
      <c r="F164" s="8">
        <v>0</v>
      </c>
      <c r="G164" s="8">
        <v>0</v>
      </c>
      <c r="H164" s="8">
        <v>0</v>
      </c>
      <c r="I164" s="8">
        <v>0</v>
      </c>
      <c r="J164" s="8">
        <v>0</v>
      </c>
      <c r="K164" s="8">
        <v>0</v>
      </c>
      <c r="L164" s="8">
        <v>0</v>
      </c>
      <c r="M164" s="8">
        <v>0</v>
      </c>
      <c r="N164" s="8">
        <v>0</v>
      </c>
      <c r="O164" s="8">
        <v>0</v>
      </c>
      <c r="P164" s="8">
        <v>0</v>
      </c>
      <c r="Q164" s="8">
        <v>0</v>
      </c>
      <c r="R164" s="8">
        <v>0</v>
      </c>
      <c r="S164" s="8">
        <v>0</v>
      </c>
      <c r="T164" s="7"/>
    </row>
    <row r="165" spans="1:20" x14ac:dyDescent="0.2">
      <c r="A165" s="2" t="s">
        <v>160</v>
      </c>
      <c r="B165" s="3">
        <v>2300000</v>
      </c>
      <c r="C165" s="8">
        <v>2300000</v>
      </c>
      <c r="D165" s="8">
        <v>0</v>
      </c>
      <c r="E165" s="8">
        <v>0</v>
      </c>
      <c r="F165" s="8">
        <v>0</v>
      </c>
      <c r="G165" s="8">
        <v>0</v>
      </c>
      <c r="H165" s="8">
        <v>0</v>
      </c>
      <c r="I165" s="8">
        <v>0</v>
      </c>
      <c r="J165" s="8">
        <v>0</v>
      </c>
      <c r="K165" s="8">
        <v>0</v>
      </c>
      <c r="L165" s="8">
        <v>0</v>
      </c>
      <c r="M165" s="8">
        <v>0</v>
      </c>
      <c r="N165" s="8">
        <v>0</v>
      </c>
      <c r="O165" s="8">
        <v>0</v>
      </c>
      <c r="P165" s="8">
        <v>0</v>
      </c>
      <c r="Q165" s="8">
        <v>0</v>
      </c>
      <c r="R165" s="8">
        <v>0</v>
      </c>
      <c r="S165" s="8">
        <v>0</v>
      </c>
      <c r="T165" s="7"/>
    </row>
    <row r="166" spans="1:20" ht="38.25" x14ac:dyDescent="0.2">
      <c r="A166" s="2" t="s">
        <v>161</v>
      </c>
      <c r="B166" s="3">
        <v>57234</v>
      </c>
      <c r="C166" s="8">
        <v>57234</v>
      </c>
      <c r="D166" s="8">
        <v>0</v>
      </c>
      <c r="E166" s="8">
        <v>0</v>
      </c>
      <c r="F166" s="8">
        <v>0</v>
      </c>
      <c r="G166" s="8">
        <v>0</v>
      </c>
      <c r="H166" s="8">
        <v>0</v>
      </c>
      <c r="I166" s="8">
        <v>0</v>
      </c>
      <c r="J166" s="8">
        <v>0</v>
      </c>
      <c r="K166" s="8">
        <v>0</v>
      </c>
      <c r="L166" s="8">
        <v>0</v>
      </c>
      <c r="M166" s="8">
        <v>0</v>
      </c>
      <c r="N166" s="8">
        <v>0</v>
      </c>
      <c r="O166" s="8">
        <v>0</v>
      </c>
      <c r="P166" s="8">
        <v>0</v>
      </c>
      <c r="Q166" s="8">
        <v>0</v>
      </c>
      <c r="R166" s="8">
        <v>0</v>
      </c>
      <c r="S166" s="8">
        <v>0</v>
      </c>
      <c r="T166" s="7"/>
    </row>
    <row r="167" spans="1:20" x14ac:dyDescent="0.2">
      <c r="A167" s="2" t="s">
        <v>162</v>
      </c>
      <c r="B167" s="3">
        <v>177150000</v>
      </c>
      <c r="C167" s="8">
        <v>177150000</v>
      </c>
      <c r="D167" s="8">
        <v>0</v>
      </c>
      <c r="E167" s="8">
        <v>0</v>
      </c>
      <c r="F167" s="8">
        <v>0</v>
      </c>
      <c r="G167" s="8">
        <v>0</v>
      </c>
      <c r="H167" s="8">
        <v>0</v>
      </c>
      <c r="I167" s="8">
        <v>0</v>
      </c>
      <c r="J167" s="8">
        <v>0</v>
      </c>
      <c r="K167" s="8">
        <v>0</v>
      </c>
      <c r="L167" s="8">
        <v>0</v>
      </c>
      <c r="M167" s="8">
        <v>0</v>
      </c>
      <c r="N167" s="8">
        <v>0</v>
      </c>
      <c r="O167" s="8">
        <v>0</v>
      </c>
      <c r="P167" s="8">
        <v>0</v>
      </c>
      <c r="Q167" s="8">
        <v>0</v>
      </c>
      <c r="R167" s="8">
        <v>0</v>
      </c>
      <c r="S167" s="8">
        <v>0</v>
      </c>
      <c r="T167" s="7"/>
    </row>
    <row r="168" spans="1:20" x14ac:dyDescent="0.2">
      <c r="A168" s="2" t="s">
        <v>163</v>
      </c>
      <c r="B168" s="3">
        <v>14171824</v>
      </c>
      <c r="C168" s="8">
        <v>0</v>
      </c>
      <c r="D168" s="8">
        <v>0</v>
      </c>
      <c r="E168" s="8">
        <v>0</v>
      </c>
      <c r="F168" s="8">
        <v>0</v>
      </c>
      <c r="G168" s="8">
        <v>0</v>
      </c>
      <c r="H168" s="8">
        <v>0</v>
      </c>
      <c r="I168" s="8">
        <v>0</v>
      </c>
      <c r="J168" s="8">
        <v>14171824</v>
      </c>
      <c r="K168" s="8">
        <v>0</v>
      </c>
      <c r="L168" s="8">
        <v>0</v>
      </c>
      <c r="M168" s="8">
        <v>0</v>
      </c>
      <c r="N168" s="8">
        <v>0</v>
      </c>
      <c r="O168" s="8">
        <v>0</v>
      </c>
      <c r="P168" s="8">
        <v>0</v>
      </c>
      <c r="Q168" s="8">
        <v>0</v>
      </c>
      <c r="R168" s="8">
        <v>0</v>
      </c>
      <c r="S168" s="8">
        <v>0</v>
      </c>
      <c r="T168" s="7"/>
    </row>
    <row r="169" spans="1:20" ht="25.5" x14ac:dyDescent="0.2">
      <c r="A169" s="2" t="s">
        <v>164</v>
      </c>
      <c r="B169" s="3">
        <v>2245161429</v>
      </c>
      <c r="C169" s="8">
        <v>0</v>
      </c>
      <c r="D169" s="8">
        <v>0</v>
      </c>
      <c r="E169" s="8">
        <v>0</v>
      </c>
      <c r="F169" s="8">
        <v>0</v>
      </c>
      <c r="G169" s="8">
        <v>0</v>
      </c>
      <c r="H169" s="8">
        <v>0</v>
      </c>
      <c r="I169" s="8">
        <v>0</v>
      </c>
      <c r="J169" s="8">
        <v>1122580714.5</v>
      </c>
      <c r="K169" s="8">
        <v>1122580714.5</v>
      </c>
      <c r="L169" s="8">
        <v>0</v>
      </c>
      <c r="M169" s="8">
        <v>0</v>
      </c>
      <c r="N169" s="8">
        <v>0</v>
      </c>
      <c r="O169" s="8">
        <v>0</v>
      </c>
      <c r="P169" s="8">
        <v>0</v>
      </c>
      <c r="Q169" s="8">
        <v>0</v>
      </c>
      <c r="R169" s="8">
        <v>0</v>
      </c>
      <c r="S169" s="8">
        <v>0</v>
      </c>
      <c r="T169" s="7"/>
    </row>
    <row r="170" spans="1:20" x14ac:dyDescent="0.2">
      <c r="A170" s="2" t="s">
        <v>165</v>
      </c>
      <c r="B170" s="3">
        <v>2065594865</v>
      </c>
      <c r="C170" s="8">
        <v>0</v>
      </c>
      <c r="D170" s="8">
        <v>0</v>
      </c>
      <c r="E170" s="8">
        <v>0</v>
      </c>
      <c r="F170" s="8">
        <v>0</v>
      </c>
      <c r="G170" s="8">
        <v>0</v>
      </c>
      <c r="H170" s="8">
        <v>0</v>
      </c>
      <c r="I170" s="8">
        <v>0</v>
      </c>
      <c r="J170" s="8">
        <v>1032797432.5</v>
      </c>
      <c r="K170" s="8">
        <v>1032797432.5</v>
      </c>
      <c r="L170" s="8">
        <v>0</v>
      </c>
      <c r="M170" s="8">
        <v>0</v>
      </c>
      <c r="N170" s="8">
        <v>0</v>
      </c>
      <c r="O170" s="8">
        <v>0</v>
      </c>
      <c r="P170" s="8">
        <v>0</v>
      </c>
      <c r="Q170" s="8">
        <v>0</v>
      </c>
      <c r="R170" s="8">
        <v>0</v>
      </c>
      <c r="S170" s="8">
        <v>0</v>
      </c>
      <c r="T170" s="7"/>
    </row>
    <row r="171" spans="1:20" ht="25.5" x14ac:dyDescent="0.2">
      <c r="A171" s="2" t="s">
        <v>166</v>
      </c>
      <c r="B171" s="3">
        <v>93677500</v>
      </c>
      <c r="C171" s="8">
        <v>0</v>
      </c>
      <c r="D171" s="8">
        <v>0</v>
      </c>
      <c r="E171" s="8">
        <v>0</v>
      </c>
      <c r="F171" s="8">
        <v>0</v>
      </c>
      <c r="G171" s="8">
        <v>0</v>
      </c>
      <c r="H171" s="8">
        <v>0</v>
      </c>
      <c r="I171" s="8">
        <v>0</v>
      </c>
      <c r="J171" s="8">
        <v>0</v>
      </c>
      <c r="K171" s="8">
        <v>0</v>
      </c>
      <c r="L171" s="8">
        <v>0</v>
      </c>
      <c r="M171" s="8">
        <v>95650</v>
      </c>
      <c r="N171" s="8">
        <v>93581850</v>
      </c>
      <c r="O171" s="8">
        <v>0</v>
      </c>
      <c r="P171" s="8">
        <v>0</v>
      </c>
      <c r="Q171" s="8">
        <v>0</v>
      </c>
      <c r="R171" s="8">
        <v>0</v>
      </c>
      <c r="S171" s="8">
        <v>0</v>
      </c>
      <c r="T171" s="8"/>
    </row>
    <row r="172" spans="1:20" ht="25.5" x14ac:dyDescent="0.2">
      <c r="A172" s="2" t="s">
        <v>167</v>
      </c>
      <c r="B172" s="3">
        <v>4000000</v>
      </c>
      <c r="C172" s="8">
        <v>0</v>
      </c>
      <c r="D172" s="8">
        <v>0</v>
      </c>
      <c r="E172" s="8">
        <v>0</v>
      </c>
      <c r="F172" s="8">
        <v>0</v>
      </c>
      <c r="G172" s="8">
        <v>0</v>
      </c>
      <c r="H172" s="8">
        <v>0</v>
      </c>
      <c r="I172" s="8">
        <v>0</v>
      </c>
      <c r="J172" s="8">
        <v>2000000</v>
      </c>
      <c r="K172" s="8">
        <v>2000000</v>
      </c>
      <c r="L172" s="8">
        <v>0</v>
      </c>
      <c r="M172" s="8">
        <v>0</v>
      </c>
      <c r="N172" s="8">
        <v>0</v>
      </c>
      <c r="O172" s="8">
        <v>0</v>
      </c>
      <c r="P172" s="8">
        <v>0</v>
      </c>
      <c r="Q172" s="8">
        <v>0</v>
      </c>
      <c r="R172" s="8">
        <v>0</v>
      </c>
      <c r="S172" s="8">
        <v>0</v>
      </c>
      <c r="T172" s="7"/>
    </row>
    <row r="173" spans="1:20" ht="25.5" x14ac:dyDescent="0.2">
      <c r="A173" s="2" t="s">
        <v>168</v>
      </c>
      <c r="B173" s="3">
        <v>14150000</v>
      </c>
      <c r="C173" s="8">
        <v>0</v>
      </c>
      <c r="D173" s="8">
        <v>0</v>
      </c>
      <c r="E173" s="8">
        <v>0</v>
      </c>
      <c r="F173" s="8">
        <v>0</v>
      </c>
      <c r="G173" s="8">
        <v>0</v>
      </c>
      <c r="H173" s="8">
        <v>0</v>
      </c>
      <c r="I173" s="8">
        <v>0</v>
      </c>
      <c r="J173" s="8">
        <v>14150000</v>
      </c>
      <c r="K173" s="8">
        <v>0</v>
      </c>
      <c r="L173" s="8">
        <v>0</v>
      </c>
      <c r="M173" s="8">
        <v>0</v>
      </c>
      <c r="N173" s="8">
        <v>0</v>
      </c>
      <c r="O173" s="8">
        <v>0</v>
      </c>
      <c r="P173" s="8">
        <v>0</v>
      </c>
      <c r="Q173" s="8">
        <v>0</v>
      </c>
      <c r="R173" s="8">
        <v>0</v>
      </c>
      <c r="S173" s="8">
        <v>0</v>
      </c>
      <c r="T173" s="7"/>
    </row>
    <row r="174" spans="1:20" x14ac:dyDescent="0.2">
      <c r="A174" s="2" t="s">
        <v>169</v>
      </c>
      <c r="B174" s="3">
        <v>64631733</v>
      </c>
      <c r="C174" s="8">
        <v>64631733</v>
      </c>
      <c r="D174" s="8">
        <v>0</v>
      </c>
      <c r="E174" s="8">
        <v>0</v>
      </c>
      <c r="F174" s="8">
        <v>0</v>
      </c>
      <c r="G174" s="8">
        <v>0</v>
      </c>
      <c r="H174" s="8">
        <v>0</v>
      </c>
      <c r="I174" s="8">
        <v>0</v>
      </c>
      <c r="J174" s="8">
        <v>0</v>
      </c>
      <c r="K174" s="8">
        <v>0</v>
      </c>
      <c r="L174" s="8">
        <v>0</v>
      </c>
      <c r="M174" s="8">
        <v>0</v>
      </c>
      <c r="N174" s="8">
        <v>0</v>
      </c>
      <c r="O174" s="8">
        <v>0</v>
      </c>
      <c r="P174" s="8">
        <v>0</v>
      </c>
      <c r="Q174" s="8">
        <v>0</v>
      </c>
      <c r="R174" s="8">
        <v>0</v>
      </c>
      <c r="S174" s="8">
        <v>0</v>
      </c>
      <c r="T174" s="7"/>
    </row>
    <row r="175" spans="1:20" x14ac:dyDescent="0.2">
      <c r="A175" s="2" t="s">
        <v>170</v>
      </c>
      <c r="B175" s="3">
        <v>1408846</v>
      </c>
      <c r="C175" s="8">
        <v>1408846</v>
      </c>
      <c r="D175" s="8">
        <v>0</v>
      </c>
      <c r="E175" s="8">
        <v>0</v>
      </c>
      <c r="F175" s="8">
        <v>0</v>
      </c>
      <c r="G175" s="8">
        <v>0</v>
      </c>
      <c r="H175" s="8">
        <v>0</v>
      </c>
      <c r="I175" s="8">
        <v>0</v>
      </c>
      <c r="J175" s="8">
        <v>0</v>
      </c>
      <c r="K175" s="8">
        <v>0</v>
      </c>
      <c r="L175" s="8">
        <v>0</v>
      </c>
      <c r="M175" s="8">
        <v>0</v>
      </c>
      <c r="N175" s="8">
        <v>0</v>
      </c>
      <c r="O175" s="8">
        <v>0</v>
      </c>
      <c r="P175" s="8">
        <v>0</v>
      </c>
      <c r="Q175" s="8">
        <v>0</v>
      </c>
      <c r="R175" s="8">
        <v>0</v>
      </c>
      <c r="S175" s="8">
        <v>0</v>
      </c>
      <c r="T175" s="7"/>
    </row>
    <row r="176" spans="1:20" x14ac:dyDescent="0.2">
      <c r="A176" s="2" t="s">
        <v>171</v>
      </c>
      <c r="B176" s="3">
        <v>114575</v>
      </c>
      <c r="C176" s="8">
        <v>114575</v>
      </c>
      <c r="D176" s="8">
        <v>0</v>
      </c>
      <c r="E176" s="8">
        <v>0</v>
      </c>
      <c r="F176" s="8">
        <v>0</v>
      </c>
      <c r="G176" s="8">
        <v>0</v>
      </c>
      <c r="H176" s="8">
        <v>0</v>
      </c>
      <c r="I176" s="8">
        <v>0</v>
      </c>
      <c r="J176" s="8">
        <v>0</v>
      </c>
      <c r="K176" s="8">
        <v>0</v>
      </c>
      <c r="L176" s="8">
        <v>0</v>
      </c>
      <c r="M176" s="8">
        <v>0</v>
      </c>
      <c r="N176" s="8">
        <v>0</v>
      </c>
      <c r="O176" s="8">
        <v>0</v>
      </c>
      <c r="P176" s="8">
        <v>0</v>
      </c>
      <c r="Q176" s="8">
        <v>0</v>
      </c>
      <c r="R176" s="8">
        <v>0</v>
      </c>
      <c r="S176" s="8">
        <v>0</v>
      </c>
      <c r="T176" s="7"/>
    </row>
    <row r="177" spans="1:20" ht="25.5" x14ac:dyDescent="0.2">
      <c r="A177" s="2" t="s">
        <v>172</v>
      </c>
      <c r="B177" s="3">
        <v>78332316</v>
      </c>
      <c r="C177" s="8">
        <v>78332316</v>
      </c>
      <c r="D177" s="8">
        <v>0</v>
      </c>
      <c r="E177" s="8">
        <v>0</v>
      </c>
      <c r="F177" s="8">
        <v>0</v>
      </c>
      <c r="G177" s="8">
        <v>0</v>
      </c>
      <c r="H177" s="8">
        <v>0</v>
      </c>
      <c r="I177" s="8">
        <v>0</v>
      </c>
      <c r="J177" s="8">
        <v>0</v>
      </c>
      <c r="K177" s="8">
        <v>0</v>
      </c>
      <c r="L177" s="8">
        <v>0</v>
      </c>
      <c r="M177" s="8">
        <v>0</v>
      </c>
      <c r="N177" s="8">
        <v>0</v>
      </c>
      <c r="O177" s="8">
        <v>0</v>
      </c>
      <c r="P177" s="8">
        <v>0</v>
      </c>
      <c r="Q177" s="8">
        <v>0</v>
      </c>
      <c r="R177" s="8">
        <v>0</v>
      </c>
      <c r="S177" s="8">
        <v>0</v>
      </c>
      <c r="T177" s="7"/>
    </row>
    <row r="178" spans="1:20" x14ac:dyDescent="0.2">
      <c r="A178" s="2" t="s">
        <v>173</v>
      </c>
      <c r="B178" s="3">
        <v>12493960</v>
      </c>
      <c r="C178" s="8">
        <v>12493960</v>
      </c>
      <c r="D178" s="8">
        <v>0</v>
      </c>
      <c r="E178" s="8">
        <v>0</v>
      </c>
      <c r="F178" s="8">
        <v>0</v>
      </c>
      <c r="G178" s="8">
        <v>0</v>
      </c>
      <c r="H178" s="8">
        <v>0</v>
      </c>
      <c r="I178" s="8">
        <v>0</v>
      </c>
      <c r="J178" s="8">
        <v>0</v>
      </c>
      <c r="K178" s="8">
        <v>0</v>
      </c>
      <c r="L178" s="8">
        <v>0</v>
      </c>
      <c r="M178" s="8">
        <v>0</v>
      </c>
      <c r="N178" s="8">
        <v>0</v>
      </c>
      <c r="O178" s="8">
        <v>0</v>
      </c>
      <c r="P178" s="8">
        <v>0</v>
      </c>
      <c r="Q178" s="8">
        <v>0</v>
      </c>
      <c r="R178" s="8">
        <v>0</v>
      </c>
      <c r="S178" s="8">
        <v>0</v>
      </c>
      <c r="T178" s="7"/>
    </row>
    <row r="179" spans="1:20" x14ac:dyDescent="0.2">
      <c r="A179" s="2" t="s">
        <v>174</v>
      </c>
      <c r="B179" s="3">
        <v>6731548</v>
      </c>
      <c r="C179" s="8">
        <v>6731548</v>
      </c>
      <c r="D179" s="8">
        <v>0</v>
      </c>
      <c r="E179" s="8">
        <v>0</v>
      </c>
      <c r="F179" s="8">
        <v>0</v>
      </c>
      <c r="G179" s="8">
        <v>0</v>
      </c>
      <c r="H179" s="8">
        <v>0</v>
      </c>
      <c r="I179" s="8">
        <v>0</v>
      </c>
      <c r="J179" s="8">
        <v>0</v>
      </c>
      <c r="K179" s="8">
        <v>0</v>
      </c>
      <c r="L179" s="8">
        <v>0</v>
      </c>
      <c r="M179" s="8">
        <v>0</v>
      </c>
      <c r="N179" s="8">
        <v>0</v>
      </c>
      <c r="O179" s="8">
        <v>0</v>
      </c>
      <c r="P179" s="8">
        <v>0</v>
      </c>
      <c r="Q179" s="8">
        <v>0</v>
      </c>
      <c r="R179" s="8">
        <v>0</v>
      </c>
      <c r="S179" s="8">
        <v>0</v>
      </c>
      <c r="T179" s="7"/>
    </row>
    <row r="180" spans="1:20" x14ac:dyDescent="0.2">
      <c r="A180" s="2" t="s">
        <v>175</v>
      </c>
      <c r="B180" s="3">
        <v>11606123</v>
      </c>
      <c r="C180" s="8">
        <v>11606123</v>
      </c>
      <c r="D180" s="8">
        <v>0</v>
      </c>
      <c r="E180" s="8">
        <v>0</v>
      </c>
      <c r="F180" s="8">
        <v>0</v>
      </c>
      <c r="G180" s="8">
        <v>0</v>
      </c>
      <c r="H180" s="8">
        <v>0</v>
      </c>
      <c r="I180" s="8">
        <v>0</v>
      </c>
      <c r="J180" s="8">
        <v>0</v>
      </c>
      <c r="K180" s="8">
        <v>0</v>
      </c>
      <c r="L180" s="8">
        <v>0</v>
      </c>
      <c r="M180" s="8">
        <v>0</v>
      </c>
      <c r="N180" s="8">
        <v>0</v>
      </c>
      <c r="O180" s="8">
        <v>0</v>
      </c>
      <c r="P180" s="8">
        <v>0</v>
      </c>
      <c r="Q180" s="8">
        <v>0</v>
      </c>
      <c r="R180" s="8">
        <v>0</v>
      </c>
      <c r="S180" s="8">
        <v>0</v>
      </c>
      <c r="T180" s="7"/>
    </row>
    <row r="181" spans="1:20" x14ac:dyDescent="0.2">
      <c r="A181" s="2" t="s">
        <v>176</v>
      </c>
      <c r="B181" s="3">
        <v>9042898</v>
      </c>
      <c r="C181" s="8">
        <v>9042898</v>
      </c>
      <c r="D181" s="8">
        <v>0</v>
      </c>
      <c r="E181" s="12">
        <v>0</v>
      </c>
      <c r="F181" s="12">
        <v>0</v>
      </c>
      <c r="G181" s="12">
        <v>0</v>
      </c>
      <c r="H181" s="8">
        <v>0</v>
      </c>
      <c r="I181" s="8">
        <v>0</v>
      </c>
      <c r="J181" s="8">
        <v>0</v>
      </c>
      <c r="K181" s="8">
        <v>0</v>
      </c>
      <c r="L181" s="8">
        <v>0</v>
      </c>
      <c r="M181" s="8">
        <v>0</v>
      </c>
      <c r="N181" s="8">
        <v>0</v>
      </c>
      <c r="O181" s="8">
        <v>0</v>
      </c>
      <c r="P181" s="8">
        <v>0</v>
      </c>
      <c r="Q181" s="8">
        <v>0</v>
      </c>
      <c r="R181" s="8">
        <v>0</v>
      </c>
      <c r="S181" s="8">
        <v>0</v>
      </c>
      <c r="T181" s="7"/>
    </row>
    <row r="182" spans="1:20" x14ac:dyDescent="0.2">
      <c r="A182" s="2" t="s">
        <v>177</v>
      </c>
      <c r="B182" s="3">
        <v>17723833</v>
      </c>
      <c r="C182" s="12">
        <v>0</v>
      </c>
      <c r="D182" s="12">
        <v>0</v>
      </c>
      <c r="E182" s="12">
        <v>0</v>
      </c>
      <c r="F182" s="12">
        <v>0</v>
      </c>
      <c r="G182" s="12">
        <v>0</v>
      </c>
      <c r="H182" s="12">
        <v>0</v>
      </c>
      <c r="I182" s="12">
        <v>0</v>
      </c>
      <c r="J182" s="12">
        <v>17723833</v>
      </c>
      <c r="K182" s="8">
        <v>0</v>
      </c>
      <c r="L182" s="8">
        <v>0</v>
      </c>
      <c r="M182" s="8">
        <v>0</v>
      </c>
      <c r="N182" s="8">
        <v>0</v>
      </c>
      <c r="O182" s="8">
        <v>0</v>
      </c>
      <c r="P182" s="8">
        <v>0</v>
      </c>
      <c r="Q182" s="8">
        <v>0</v>
      </c>
      <c r="R182" s="8">
        <v>0</v>
      </c>
      <c r="S182" s="8">
        <v>0</v>
      </c>
      <c r="T182" s="7"/>
    </row>
    <row r="183" spans="1:20" x14ac:dyDescent="0.2">
      <c r="A183" s="2" t="s">
        <v>178</v>
      </c>
      <c r="B183" s="3">
        <v>98456616</v>
      </c>
      <c r="C183" s="8">
        <v>98456616</v>
      </c>
      <c r="D183" s="8">
        <v>0</v>
      </c>
      <c r="E183" s="8">
        <v>0</v>
      </c>
      <c r="F183" s="8">
        <v>0</v>
      </c>
      <c r="G183" s="8">
        <v>0</v>
      </c>
      <c r="H183" s="8">
        <v>0</v>
      </c>
      <c r="I183" s="8">
        <v>0</v>
      </c>
      <c r="J183" s="8">
        <v>0</v>
      </c>
      <c r="K183" s="8">
        <v>0</v>
      </c>
      <c r="L183" s="8">
        <v>0</v>
      </c>
      <c r="M183" s="8">
        <v>0</v>
      </c>
      <c r="N183" s="8">
        <v>0</v>
      </c>
      <c r="O183" s="8">
        <v>0</v>
      </c>
      <c r="P183" s="8">
        <v>0</v>
      </c>
      <c r="Q183" s="8">
        <v>0</v>
      </c>
      <c r="R183" s="8">
        <v>0</v>
      </c>
      <c r="S183" s="8">
        <v>0</v>
      </c>
      <c r="T183" s="7"/>
    </row>
    <row r="184" spans="1:20" x14ac:dyDescent="0.2">
      <c r="A184" s="2" t="s">
        <v>179</v>
      </c>
      <c r="B184" s="3">
        <v>1089678</v>
      </c>
      <c r="C184" s="8">
        <v>1089678</v>
      </c>
      <c r="D184" s="8">
        <v>0</v>
      </c>
      <c r="E184" s="8">
        <v>0</v>
      </c>
      <c r="F184" s="8">
        <v>0</v>
      </c>
      <c r="G184" s="8">
        <v>0</v>
      </c>
      <c r="H184" s="8">
        <v>0</v>
      </c>
      <c r="I184" s="8">
        <v>0</v>
      </c>
      <c r="J184" s="8">
        <v>0</v>
      </c>
      <c r="K184" s="8">
        <v>0</v>
      </c>
      <c r="L184" s="8">
        <v>0</v>
      </c>
      <c r="M184" s="8">
        <v>0</v>
      </c>
      <c r="N184" s="8">
        <v>0</v>
      </c>
      <c r="O184" s="8">
        <v>0</v>
      </c>
      <c r="P184" s="8">
        <v>0</v>
      </c>
      <c r="Q184" s="8">
        <v>0</v>
      </c>
      <c r="R184" s="8">
        <v>0</v>
      </c>
      <c r="S184" s="8">
        <v>0</v>
      </c>
      <c r="T184" s="7"/>
    </row>
    <row r="185" spans="1:20" ht="38.25" x14ac:dyDescent="0.2">
      <c r="A185" s="2" t="s">
        <v>180</v>
      </c>
      <c r="B185" s="3">
        <v>26649727</v>
      </c>
      <c r="C185" s="8">
        <v>26649727</v>
      </c>
      <c r="D185" s="8">
        <v>0</v>
      </c>
      <c r="E185" s="8">
        <v>0</v>
      </c>
      <c r="F185" s="8">
        <v>0</v>
      </c>
      <c r="G185" s="8">
        <v>0</v>
      </c>
      <c r="H185" s="8">
        <v>0</v>
      </c>
      <c r="I185" s="8">
        <v>0</v>
      </c>
      <c r="J185" s="8">
        <v>0</v>
      </c>
      <c r="K185" s="8">
        <v>0</v>
      </c>
      <c r="L185" s="8">
        <v>0</v>
      </c>
      <c r="M185" s="8">
        <v>0</v>
      </c>
      <c r="N185" s="8">
        <v>0</v>
      </c>
      <c r="O185" s="8">
        <v>0</v>
      </c>
      <c r="P185" s="8">
        <v>0</v>
      </c>
      <c r="Q185" s="8">
        <v>0</v>
      </c>
      <c r="R185" s="8">
        <v>0</v>
      </c>
      <c r="S185" s="8">
        <v>0</v>
      </c>
      <c r="T185" s="7"/>
    </row>
    <row r="186" spans="1:20" ht="38.25" x14ac:dyDescent="0.2">
      <c r="A186" s="2" t="s">
        <v>181</v>
      </c>
      <c r="B186" s="3">
        <v>74926200</v>
      </c>
      <c r="C186" s="8">
        <v>10290932.857142899</v>
      </c>
      <c r="D186" s="8">
        <v>0</v>
      </c>
      <c r="E186" s="8">
        <v>10703742.857142856</v>
      </c>
      <c r="F186" s="8">
        <v>10703742.857142856</v>
      </c>
      <c r="G186" s="8">
        <v>10703742.857142856</v>
      </c>
      <c r="H186" s="8">
        <v>10703742.857142856</v>
      </c>
      <c r="I186" s="8">
        <v>0</v>
      </c>
      <c r="J186" s="8">
        <v>412810</v>
      </c>
      <c r="K186" s="8">
        <v>0</v>
      </c>
      <c r="L186" s="8">
        <v>0</v>
      </c>
      <c r="M186" s="8">
        <v>0</v>
      </c>
      <c r="N186" s="8">
        <v>0</v>
      </c>
      <c r="O186" s="8">
        <v>10703742.857142856</v>
      </c>
      <c r="P186" s="8">
        <v>0</v>
      </c>
      <c r="Q186" s="8">
        <v>10703742.857142856</v>
      </c>
      <c r="R186" s="8">
        <v>0</v>
      </c>
      <c r="S186" s="8">
        <v>0</v>
      </c>
      <c r="T186" s="8"/>
    </row>
    <row r="187" spans="1:20" ht="25.5" x14ac:dyDescent="0.2">
      <c r="A187" s="2" t="s">
        <v>182</v>
      </c>
      <c r="B187" s="3">
        <v>3497811</v>
      </c>
      <c r="C187" s="8">
        <v>3497811</v>
      </c>
      <c r="D187" s="8">
        <v>0</v>
      </c>
      <c r="E187" s="8">
        <v>0</v>
      </c>
      <c r="F187" s="8">
        <v>0</v>
      </c>
      <c r="G187" s="8">
        <v>0</v>
      </c>
      <c r="H187" s="8">
        <v>0</v>
      </c>
      <c r="I187" s="8">
        <v>0</v>
      </c>
      <c r="J187" s="8">
        <v>0</v>
      </c>
      <c r="K187" s="8">
        <v>0</v>
      </c>
      <c r="L187" s="8">
        <v>0</v>
      </c>
      <c r="M187" s="8">
        <v>0</v>
      </c>
      <c r="N187" s="8">
        <v>0</v>
      </c>
      <c r="O187" s="8">
        <v>0</v>
      </c>
      <c r="P187" s="8">
        <v>0</v>
      </c>
      <c r="Q187" s="8">
        <v>0</v>
      </c>
      <c r="R187" s="8">
        <v>0</v>
      </c>
      <c r="S187" s="8">
        <v>0</v>
      </c>
      <c r="T187" s="7"/>
    </row>
    <row r="188" spans="1:20" ht="38.25" x14ac:dyDescent="0.2">
      <c r="A188" s="2" t="s">
        <v>183</v>
      </c>
      <c r="B188" s="3">
        <v>11415000</v>
      </c>
      <c r="C188" s="8">
        <v>11415000</v>
      </c>
      <c r="D188" s="8">
        <v>0</v>
      </c>
      <c r="E188" s="8">
        <v>0</v>
      </c>
      <c r="F188" s="8">
        <v>0</v>
      </c>
      <c r="G188" s="8">
        <v>0</v>
      </c>
      <c r="H188" s="8">
        <v>0</v>
      </c>
      <c r="I188" s="8">
        <v>0</v>
      </c>
      <c r="J188" s="8">
        <v>0</v>
      </c>
      <c r="K188" s="8">
        <v>0</v>
      </c>
      <c r="L188" s="8">
        <v>0</v>
      </c>
      <c r="M188" s="8">
        <v>0</v>
      </c>
      <c r="N188" s="8">
        <v>0</v>
      </c>
      <c r="O188" s="8">
        <v>0</v>
      </c>
      <c r="P188" s="8">
        <v>0</v>
      </c>
      <c r="Q188" s="8">
        <v>0</v>
      </c>
      <c r="R188" s="8">
        <v>0</v>
      </c>
      <c r="S188" s="8">
        <v>0</v>
      </c>
      <c r="T188" s="7"/>
    </row>
    <row r="189" spans="1:20" ht="38.25" x14ac:dyDescent="0.2">
      <c r="A189" s="2" t="s">
        <v>184</v>
      </c>
      <c r="B189" s="3">
        <v>1000000</v>
      </c>
      <c r="C189" s="8">
        <v>1000000</v>
      </c>
      <c r="D189" s="8">
        <v>0</v>
      </c>
      <c r="E189" s="8">
        <v>0</v>
      </c>
      <c r="F189" s="8">
        <v>0</v>
      </c>
      <c r="G189" s="8">
        <v>0</v>
      </c>
      <c r="H189" s="8">
        <v>0</v>
      </c>
      <c r="I189" s="8">
        <v>0</v>
      </c>
      <c r="J189" s="8">
        <v>0</v>
      </c>
      <c r="K189" s="8">
        <v>0</v>
      </c>
      <c r="L189" s="8">
        <v>0</v>
      </c>
      <c r="M189" s="8">
        <v>0</v>
      </c>
      <c r="N189" s="8">
        <v>0</v>
      </c>
      <c r="O189" s="8">
        <v>0</v>
      </c>
      <c r="P189" s="8">
        <v>0</v>
      </c>
      <c r="Q189" s="8">
        <v>0</v>
      </c>
      <c r="R189" s="8">
        <v>0</v>
      </c>
      <c r="S189" s="8">
        <v>0</v>
      </c>
      <c r="T189" s="7"/>
    </row>
    <row r="190" spans="1:20" x14ac:dyDescent="0.2">
      <c r="A190" s="2" t="s">
        <v>185</v>
      </c>
      <c r="B190" s="3">
        <v>92000</v>
      </c>
      <c r="C190" s="8">
        <v>92000</v>
      </c>
      <c r="D190" s="8">
        <v>0</v>
      </c>
      <c r="E190" s="8">
        <v>0</v>
      </c>
      <c r="F190" s="8">
        <v>0</v>
      </c>
      <c r="G190" s="8">
        <v>0</v>
      </c>
      <c r="H190" s="8">
        <v>0</v>
      </c>
      <c r="I190" s="8">
        <v>0</v>
      </c>
      <c r="J190" s="8">
        <v>0</v>
      </c>
      <c r="K190" s="8">
        <v>0</v>
      </c>
      <c r="L190" s="8">
        <v>0</v>
      </c>
      <c r="M190" s="8">
        <v>0</v>
      </c>
      <c r="N190" s="8">
        <v>0</v>
      </c>
      <c r="O190" s="8">
        <v>0</v>
      </c>
      <c r="P190" s="8">
        <v>0</v>
      </c>
      <c r="Q190" s="8">
        <v>0</v>
      </c>
      <c r="R190" s="8">
        <v>0</v>
      </c>
      <c r="S190" s="8">
        <v>0</v>
      </c>
      <c r="T190" s="7"/>
    </row>
    <row r="191" spans="1:20" x14ac:dyDescent="0.2">
      <c r="A191" s="2" t="s">
        <v>186</v>
      </c>
      <c r="B191" s="3">
        <v>300000</v>
      </c>
      <c r="C191" s="8">
        <v>300000</v>
      </c>
      <c r="D191" s="8">
        <v>0</v>
      </c>
      <c r="E191" s="8">
        <v>0</v>
      </c>
      <c r="F191" s="8">
        <v>0</v>
      </c>
      <c r="G191" s="8">
        <v>0</v>
      </c>
      <c r="H191" s="8">
        <v>0</v>
      </c>
      <c r="I191" s="8">
        <v>0</v>
      </c>
      <c r="J191" s="8">
        <v>0</v>
      </c>
      <c r="K191" s="8">
        <v>0</v>
      </c>
      <c r="L191" s="8">
        <v>0</v>
      </c>
      <c r="M191" s="8">
        <v>0</v>
      </c>
      <c r="N191" s="8">
        <v>0</v>
      </c>
      <c r="O191" s="8">
        <v>0</v>
      </c>
      <c r="P191" s="8">
        <v>0</v>
      </c>
      <c r="Q191" s="8">
        <v>0</v>
      </c>
      <c r="R191" s="8">
        <v>0</v>
      </c>
      <c r="S191" s="8">
        <v>0</v>
      </c>
      <c r="T191" s="7"/>
    </row>
    <row r="192" spans="1:20" x14ac:dyDescent="0.2">
      <c r="A192" s="2" t="s">
        <v>187</v>
      </c>
      <c r="B192" s="3">
        <v>10000000</v>
      </c>
      <c r="C192" s="8">
        <v>10000000</v>
      </c>
      <c r="D192" s="8">
        <v>0</v>
      </c>
      <c r="E192" s="8">
        <v>0</v>
      </c>
      <c r="F192" s="8">
        <v>0</v>
      </c>
      <c r="G192" s="8">
        <v>0</v>
      </c>
      <c r="H192" s="8">
        <v>0</v>
      </c>
      <c r="I192" s="8">
        <v>0</v>
      </c>
      <c r="J192" s="8">
        <v>0</v>
      </c>
      <c r="K192" s="8">
        <v>0</v>
      </c>
      <c r="L192" s="8">
        <v>0</v>
      </c>
      <c r="M192" s="8">
        <v>0</v>
      </c>
      <c r="N192" s="8">
        <v>0</v>
      </c>
      <c r="O192" s="8">
        <v>0</v>
      </c>
      <c r="P192" s="8">
        <v>0</v>
      </c>
      <c r="Q192" s="8">
        <v>0</v>
      </c>
      <c r="R192" s="8">
        <v>0</v>
      </c>
      <c r="S192" s="8">
        <v>0</v>
      </c>
      <c r="T192" s="7"/>
    </row>
    <row r="193" spans="1:20" x14ac:dyDescent="0.2">
      <c r="A193" s="2" t="s">
        <v>188</v>
      </c>
      <c r="B193" s="3">
        <v>4181500</v>
      </c>
      <c r="C193" s="8">
        <v>0</v>
      </c>
      <c r="D193" s="8">
        <v>0</v>
      </c>
      <c r="E193" s="8">
        <v>0</v>
      </c>
      <c r="F193" s="8">
        <v>0</v>
      </c>
      <c r="G193" s="8">
        <v>0</v>
      </c>
      <c r="H193" s="8">
        <v>0</v>
      </c>
      <c r="I193" s="8">
        <v>0</v>
      </c>
      <c r="J193" s="8">
        <v>0</v>
      </c>
      <c r="K193" s="8">
        <v>0</v>
      </c>
      <c r="L193" s="8">
        <v>0</v>
      </c>
      <c r="M193" s="8">
        <v>0</v>
      </c>
      <c r="N193" s="8">
        <v>0</v>
      </c>
      <c r="O193" s="8">
        <v>0</v>
      </c>
      <c r="P193" s="8">
        <v>0</v>
      </c>
      <c r="Q193" s="8">
        <v>0</v>
      </c>
      <c r="R193" s="8">
        <v>2090750</v>
      </c>
      <c r="S193" s="8">
        <v>2090750</v>
      </c>
      <c r="T193" s="7"/>
    </row>
    <row r="194" spans="1:20" x14ac:dyDescent="0.2">
      <c r="A194" s="2" t="s">
        <v>189</v>
      </c>
      <c r="B194" s="3">
        <v>17375739</v>
      </c>
      <c r="C194" s="8">
        <v>17375739</v>
      </c>
      <c r="D194" s="8">
        <v>0</v>
      </c>
      <c r="E194" s="8">
        <v>0</v>
      </c>
      <c r="F194" s="8">
        <v>0</v>
      </c>
      <c r="G194" s="8">
        <v>0</v>
      </c>
      <c r="H194" s="8">
        <v>0</v>
      </c>
      <c r="I194" s="8">
        <v>0</v>
      </c>
      <c r="J194" s="8">
        <v>0</v>
      </c>
      <c r="K194" s="8">
        <v>0</v>
      </c>
      <c r="L194" s="8">
        <v>0</v>
      </c>
      <c r="M194" s="8">
        <v>0</v>
      </c>
      <c r="N194" s="8">
        <v>0</v>
      </c>
      <c r="O194" s="8">
        <v>0</v>
      </c>
      <c r="P194" s="8">
        <v>0</v>
      </c>
      <c r="Q194" s="8">
        <v>0</v>
      </c>
      <c r="R194" s="8">
        <v>0</v>
      </c>
      <c r="S194" s="8">
        <v>0</v>
      </c>
      <c r="T194" s="7"/>
    </row>
    <row r="195" spans="1:20" x14ac:dyDescent="0.2">
      <c r="A195" s="2" t="s">
        <v>190</v>
      </c>
      <c r="B195" s="3">
        <v>9969930</v>
      </c>
      <c r="C195" s="8">
        <v>1661655</v>
      </c>
      <c r="D195" s="8">
        <v>0</v>
      </c>
      <c r="E195" s="8">
        <v>0</v>
      </c>
      <c r="F195" s="8">
        <v>0</v>
      </c>
      <c r="G195" s="8">
        <v>0</v>
      </c>
      <c r="H195" s="8">
        <v>1661655</v>
      </c>
      <c r="I195" s="8">
        <v>0</v>
      </c>
      <c r="J195" s="8">
        <v>0</v>
      </c>
      <c r="K195" s="8">
        <v>0</v>
      </c>
      <c r="L195" s="8">
        <v>0</v>
      </c>
      <c r="M195" s="8">
        <v>1661655</v>
      </c>
      <c r="N195" s="8">
        <v>1661655</v>
      </c>
      <c r="O195" s="8">
        <v>1661655</v>
      </c>
      <c r="P195" s="8">
        <v>0</v>
      </c>
      <c r="Q195" s="8">
        <v>1661655</v>
      </c>
      <c r="R195" s="8">
        <v>0</v>
      </c>
      <c r="S195" s="8">
        <v>0</v>
      </c>
      <c r="T195" s="7"/>
    </row>
    <row r="196" spans="1:20" ht="25.5" x14ac:dyDescent="0.2">
      <c r="A196" s="2" t="s">
        <v>191</v>
      </c>
      <c r="B196" s="3">
        <v>4802</v>
      </c>
      <c r="C196" s="8">
        <v>4802</v>
      </c>
      <c r="D196" s="8">
        <v>0</v>
      </c>
      <c r="E196" s="8">
        <v>0</v>
      </c>
      <c r="F196" s="8">
        <v>0</v>
      </c>
      <c r="G196" s="8">
        <v>0</v>
      </c>
      <c r="H196" s="8">
        <v>0</v>
      </c>
      <c r="I196" s="8">
        <v>0</v>
      </c>
      <c r="J196" s="8">
        <v>0</v>
      </c>
      <c r="K196" s="8">
        <v>0</v>
      </c>
      <c r="L196" s="8">
        <v>0</v>
      </c>
      <c r="M196" s="8">
        <v>0</v>
      </c>
      <c r="N196" s="8">
        <v>0</v>
      </c>
      <c r="O196" s="8">
        <v>0</v>
      </c>
      <c r="P196" s="8">
        <v>0</v>
      </c>
      <c r="Q196" s="8">
        <v>0</v>
      </c>
      <c r="R196" s="8">
        <v>0</v>
      </c>
      <c r="S196" s="8">
        <v>0</v>
      </c>
      <c r="T196" s="7"/>
    </row>
    <row r="197" spans="1:20" x14ac:dyDescent="0.2">
      <c r="A197" s="2" t="s">
        <v>192</v>
      </c>
      <c r="B197" s="3">
        <v>2220942</v>
      </c>
      <c r="C197" s="8">
        <v>2220942</v>
      </c>
      <c r="D197" s="8">
        <v>0</v>
      </c>
      <c r="E197" s="8">
        <v>0</v>
      </c>
      <c r="F197" s="8">
        <v>0</v>
      </c>
      <c r="G197" s="8">
        <v>0</v>
      </c>
      <c r="H197" s="8">
        <v>0</v>
      </c>
      <c r="I197" s="8">
        <v>0</v>
      </c>
      <c r="J197" s="8">
        <v>0</v>
      </c>
      <c r="K197" s="8">
        <v>0</v>
      </c>
      <c r="L197" s="8">
        <v>0</v>
      </c>
      <c r="M197" s="8">
        <v>0</v>
      </c>
      <c r="N197" s="8">
        <v>0</v>
      </c>
      <c r="O197" s="8">
        <v>0</v>
      </c>
      <c r="P197" s="8">
        <v>0</v>
      </c>
      <c r="Q197" s="8">
        <v>0</v>
      </c>
      <c r="R197" s="8">
        <v>0</v>
      </c>
      <c r="S197" s="8">
        <v>0</v>
      </c>
      <c r="T197" s="7"/>
    </row>
    <row r="198" spans="1:20" ht="25.5" x14ac:dyDescent="0.2">
      <c r="A198" s="2" t="s">
        <v>193</v>
      </c>
      <c r="B198" s="3">
        <v>2241800</v>
      </c>
      <c r="C198" s="8">
        <v>0</v>
      </c>
      <c r="D198" s="8">
        <v>0</v>
      </c>
      <c r="E198" s="8">
        <v>2241800</v>
      </c>
      <c r="F198" s="8">
        <v>0</v>
      </c>
      <c r="G198" s="8">
        <v>0</v>
      </c>
      <c r="H198" s="8">
        <v>0</v>
      </c>
      <c r="I198" s="8">
        <v>0</v>
      </c>
      <c r="J198" s="8">
        <v>0</v>
      </c>
      <c r="K198" s="8">
        <v>0</v>
      </c>
      <c r="L198" s="8">
        <v>0</v>
      </c>
      <c r="M198" s="8">
        <v>0</v>
      </c>
      <c r="N198" s="8">
        <v>0</v>
      </c>
      <c r="O198" s="8">
        <v>0</v>
      </c>
      <c r="P198" s="8">
        <v>0</v>
      </c>
      <c r="Q198" s="8">
        <v>0</v>
      </c>
      <c r="R198" s="8">
        <v>0</v>
      </c>
      <c r="S198" s="8">
        <v>0</v>
      </c>
      <c r="T198" s="7"/>
    </row>
    <row r="199" spans="1:20" x14ac:dyDescent="0.2">
      <c r="A199" s="2" t="s">
        <v>194</v>
      </c>
      <c r="B199" s="3">
        <v>12905967</v>
      </c>
      <c r="C199" s="8">
        <v>0</v>
      </c>
      <c r="D199" s="8">
        <v>0</v>
      </c>
      <c r="E199" s="8">
        <v>1433996.3333333333</v>
      </c>
      <c r="F199" s="8">
        <v>1433996.3333333333</v>
      </c>
      <c r="G199" s="8">
        <v>1433996.3333333333</v>
      </c>
      <c r="H199" s="8">
        <v>1433996.3333333333</v>
      </c>
      <c r="I199" s="8">
        <v>0</v>
      </c>
      <c r="J199" s="8">
        <v>0</v>
      </c>
      <c r="K199" s="8">
        <v>0</v>
      </c>
      <c r="L199" s="8">
        <v>1433996.3333333333</v>
      </c>
      <c r="M199" s="8">
        <v>1433996.3333333333</v>
      </c>
      <c r="N199" s="8">
        <v>1433996.3333333333</v>
      </c>
      <c r="O199" s="8">
        <v>1433996.3333333333</v>
      </c>
      <c r="P199" s="8">
        <v>0</v>
      </c>
      <c r="Q199" s="8">
        <v>1433996.3333333333</v>
      </c>
      <c r="R199" s="8">
        <v>0</v>
      </c>
      <c r="S199" s="8">
        <v>0</v>
      </c>
      <c r="T199" s="7"/>
    </row>
    <row r="200" spans="1:20" x14ac:dyDescent="0.2">
      <c r="A200" s="2" t="s">
        <v>195</v>
      </c>
      <c r="B200" s="3">
        <v>5760766</v>
      </c>
      <c r="C200" s="8">
        <v>5760766</v>
      </c>
      <c r="D200" s="8">
        <v>0</v>
      </c>
      <c r="E200" s="8">
        <v>0</v>
      </c>
      <c r="F200" s="8">
        <v>0</v>
      </c>
      <c r="G200" s="8">
        <v>0</v>
      </c>
      <c r="H200" s="8">
        <v>0</v>
      </c>
      <c r="I200" s="8">
        <v>0</v>
      </c>
      <c r="J200" s="8">
        <v>0</v>
      </c>
      <c r="K200" s="8">
        <v>0</v>
      </c>
      <c r="L200" s="8">
        <v>0</v>
      </c>
      <c r="M200" s="8">
        <v>0</v>
      </c>
      <c r="N200" s="8">
        <v>0</v>
      </c>
      <c r="O200" s="8">
        <v>0</v>
      </c>
      <c r="P200" s="8">
        <v>0</v>
      </c>
      <c r="Q200" s="8">
        <v>0</v>
      </c>
      <c r="R200" s="8">
        <v>0</v>
      </c>
      <c r="S200" s="8">
        <v>0</v>
      </c>
      <c r="T200" s="7"/>
    </row>
    <row r="201" spans="1:20" x14ac:dyDescent="0.2">
      <c r="A201" s="2" t="s">
        <v>196</v>
      </c>
      <c r="B201" s="3">
        <v>11839967</v>
      </c>
      <c r="C201" s="8">
        <v>2959991.75</v>
      </c>
      <c r="D201" s="8">
        <v>0</v>
      </c>
      <c r="E201" s="8">
        <v>0</v>
      </c>
      <c r="F201" s="8">
        <v>0</v>
      </c>
      <c r="G201" s="8">
        <v>0</v>
      </c>
      <c r="H201" s="8">
        <v>0</v>
      </c>
      <c r="I201" s="8">
        <v>0</v>
      </c>
      <c r="J201" s="8">
        <v>0</v>
      </c>
      <c r="K201" s="8">
        <v>0</v>
      </c>
      <c r="L201" s="8">
        <v>0</v>
      </c>
      <c r="M201" s="8">
        <v>2959991.75</v>
      </c>
      <c r="N201" s="8">
        <v>2959991.75</v>
      </c>
      <c r="O201" s="8">
        <v>2959991.75</v>
      </c>
      <c r="P201" s="8">
        <v>0</v>
      </c>
      <c r="Q201" s="8">
        <v>0</v>
      </c>
      <c r="R201" s="8">
        <v>0</v>
      </c>
      <c r="S201" s="8">
        <v>0</v>
      </c>
      <c r="T201" s="7"/>
    </row>
    <row r="202" spans="1:20" ht="25.5" x14ac:dyDescent="0.2">
      <c r="A202" s="2" t="s">
        <v>197</v>
      </c>
      <c r="B202" s="3">
        <v>0</v>
      </c>
      <c r="C202" s="8">
        <v>0</v>
      </c>
      <c r="D202" s="8">
        <v>0</v>
      </c>
      <c r="E202" s="8">
        <v>0</v>
      </c>
      <c r="F202" s="8">
        <v>0</v>
      </c>
      <c r="G202" s="8">
        <v>0</v>
      </c>
      <c r="H202" s="8">
        <v>0</v>
      </c>
      <c r="I202" s="8">
        <v>0</v>
      </c>
      <c r="J202" s="8">
        <v>0</v>
      </c>
      <c r="K202" s="8">
        <v>0</v>
      </c>
      <c r="L202" s="8">
        <v>0</v>
      </c>
      <c r="M202" s="8">
        <v>0</v>
      </c>
      <c r="N202" s="8">
        <v>0</v>
      </c>
      <c r="O202" s="8">
        <v>0</v>
      </c>
      <c r="P202" s="8">
        <v>0</v>
      </c>
      <c r="Q202" s="8">
        <v>0</v>
      </c>
      <c r="R202" s="8">
        <v>0</v>
      </c>
      <c r="S202" s="8">
        <v>0</v>
      </c>
      <c r="T202" s="7"/>
    </row>
    <row r="203" spans="1:20" x14ac:dyDescent="0.2">
      <c r="A203" s="2" t="s">
        <v>198</v>
      </c>
      <c r="B203" s="3">
        <v>17579271</v>
      </c>
      <c r="C203" s="8">
        <v>17579271</v>
      </c>
      <c r="D203" s="8">
        <v>0</v>
      </c>
      <c r="E203" s="8">
        <v>0</v>
      </c>
      <c r="F203" s="8">
        <v>0</v>
      </c>
      <c r="G203" s="8">
        <v>0</v>
      </c>
      <c r="H203" s="8">
        <v>0</v>
      </c>
      <c r="I203" s="8">
        <v>0</v>
      </c>
      <c r="J203" s="8">
        <v>0</v>
      </c>
      <c r="K203" s="8">
        <v>0</v>
      </c>
      <c r="L203" s="8">
        <v>0</v>
      </c>
      <c r="M203" s="8">
        <v>0</v>
      </c>
      <c r="N203" s="8">
        <v>0</v>
      </c>
      <c r="O203" s="8">
        <v>0</v>
      </c>
      <c r="P203" s="8">
        <v>0</v>
      </c>
      <c r="Q203" s="8">
        <v>0</v>
      </c>
      <c r="R203" s="8">
        <v>0</v>
      </c>
      <c r="S203" s="8">
        <v>0</v>
      </c>
      <c r="T203" s="7"/>
    </row>
    <row r="204" spans="1:20" x14ac:dyDescent="0.2">
      <c r="A204" s="2" t="s">
        <v>199</v>
      </c>
      <c r="B204" s="3">
        <v>862000</v>
      </c>
      <c r="C204" s="8">
        <v>862000</v>
      </c>
      <c r="D204" s="8">
        <v>0</v>
      </c>
      <c r="E204" s="8">
        <v>0</v>
      </c>
      <c r="F204" s="8">
        <v>0</v>
      </c>
      <c r="G204" s="8">
        <v>0</v>
      </c>
      <c r="H204" s="8">
        <v>0</v>
      </c>
      <c r="I204" s="8">
        <v>0</v>
      </c>
      <c r="J204" s="8">
        <v>0</v>
      </c>
      <c r="K204" s="8">
        <v>0</v>
      </c>
      <c r="L204" s="8">
        <v>0</v>
      </c>
      <c r="M204" s="8">
        <v>0</v>
      </c>
      <c r="N204" s="8">
        <v>0</v>
      </c>
      <c r="O204" s="8">
        <v>0</v>
      </c>
      <c r="P204" s="8">
        <v>0</v>
      </c>
      <c r="Q204" s="8">
        <v>0</v>
      </c>
      <c r="R204" s="8">
        <v>0</v>
      </c>
      <c r="S204" s="8">
        <v>0</v>
      </c>
      <c r="T204" s="7"/>
    </row>
    <row r="205" spans="1:20" x14ac:dyDescent="0.2">
      <c r="A205" s="2" t="s">
        <v>200</v>
      </c>
      <c r="B205" s="3">
        <v>2191791150</v>
      </c>
      <c r="C205" s="8">
        <v>0</v>
      </c>
      <c r="D205" s="8">
        <v>0</v>
      </c>
      <c r="E205" s="8">
        <v>0</v>
      </c>
      <c r="F205" s="8">
        <v>0</v>
      </c>
      <c r="G205" s="8">
        <v>0</v>
      </c>
      <c r="H205" s="8">
        <v>0</v>
      </c>
      <c r="I205" s="8">
        <v>0</v>
      </c>
      <c r="J205" s="8">
        <v>0</v>
      </c>
      <c r="K205" s="8">
        <v>0</v>
      </c>
      <c r="L205" s="8">
        <v>0</v>
      </c>
      <c r="M205" s="8">
        <v>730597050</v>
      </c>
      <c r="N205" s="8">
        <v>730597050</v>
      </c>
      <c r="O205" s="8">
        <v>730597050</v>
      </c>
      <c r="P205" s="8">
        <v>0</v>
      </c>
      <c r="Q205" s="8">
        <v>0</v>
      </c>
      <c r="R205" s="8">
        <v>0</v>
      </c>
      <c r="S205" s="8">
        <v>0</v>
      </c>
      <c r="T205" s="7"/>
    </row>
    <row r="206" spans="1:20" ht="38.25" x14ac:dyDescent="0.2">
      <c r="A206" s="2" t="s">
        <v>201</v>
      </c>
      <c r="B206" s="3">
        <v>31300000</v>
      </c>
      <c r="C206" s="8">
        <v>0</v>
      </c>
      <c r="D206" s="8">
        <v>0</v>
      </c>
      <c r="E206" s="8">
        <v>10433333.333333332</v>
      </c>
      <c r="F206" s="8">
        <v>0</v>
      </c>
      <c r="G206" s="8">
        <v>0</v>
      </c>
      <c r="H206" s="8">
        <v>0</v>
      </c>
      <c r="I206" s="8">
        <v>0</v>
      </c>
      <c r="J206" s="8">
        <v>0</v>
      </c>
      <c r="K206" s="8">
        <v>0</v>
      </c>
      <c r="L206" s="8">
        <v>0</v>
      </c>
      <c r="M206" s="8">
        <v>10433333.333333332</v>
      </c>
      <c r="N206" s="8">
        <v>10433333.333333332</v>
      </c>
      <c r="O206" s="8">
        <v>0</v>
      </c>
      <c r="P206" s="8">
        <v>0</v>
      </c>
      <c r="Q206" s="8">
        <v>0</v>
      </c>
      <c r="R206" s="8">
        <v>0</v>
      </c>
      <c r="S206" s="8">
        <v>0</v>
      </c>
      <c r="T206" s="7"/>
    </row>
    <row r="207" spans="1:20" ht="25.5" x14ac:dyDescent="0.2">
      <c r="A207" s="2" t="s">
        <v>202</v>
      </c>
      <c r="B207" s="3">
        <v>2148797443</v>
      </c>
      <c r="C207" s="8">
        <v>0</v>
      </c>
      <c r="D207" s="8">
        <v>0</v>
      </c>
      <c r="E207" s="8">
        <v>0</v>
      </c>
      <c r="F207" s="8">
        <v>0</v>
      </c>
      <c r="G207" s="8">
        <v>0</v>
      </c>
      <c r="H207" s="8">
        <v>0</v>
      </c>
      <c r="I207" s="8">
        <v>0</v>
      </c>
      <c r="J207" s="8">
        <v>0</v>
      </c>
      <c r="K207" s="8">
        <v>0</v>
      </c>
      <c r="L207" s="8">
        <v>0</v>
      </c>
      <c r="M207" s="8">
        <v>716265814.33333325</v>
      </c>
      <c r="N207" s="8">
        <v>716265814.33333325</v>
      </c>
      <c r="O207" s="8">
        <v>716265814.33333325</v>
      </c>
      <c r="P207" s="8">
        <v>0</v>
      </c>
      <c r="Q207" s="8">
        <v>0</v>
      </c>
      <c r="R207" s="8">
        <v>0</v>
      </c>
      <c r="S207" s="8">
        <v>0</v>
      </c>
      <c r="T207" s="7"/>
    </row>
    <row r="208" spans="1:20" x14ac:dyDescent="0.2">
      <c r="A208" s="2" t="s">
        <v>203</v>
      </c>
      <c r="B208" s="3">
        <v>602372931</v>
      </c>
      <c r="C208" s="8">
        <v>0</v>
      </c>
      <c r="D208" s="8">
        <v>0</v>
      </c>
      <c r="E208" s="8">
        <v>0</v>
      </c>
      <c r="F208" s="8">
        <v>0</v>
      </c>
      <c r="G208" s="8">
        <v>0</v>
      </c>
      <c r="H208" s="8">
        <v>120474586.2</v>
      </c>
      <c r="I208" s="8">
        <v>120474586.2</v>
      </c>
      <c r="J208" s="8">
        <v>0</v>
      </c>
      <c r="K208" s="8">
        <v>0</v>
      </c>
      <c r="L208" s="8">
        <v>120474586.2</v>
      </c>
      <c r="M208" s="8">
        <v>120474586.2</v>
      </c>
      <c r="N208" s="8">
        <v>120474586.2</v>
      </c>
      <c r="O208" s="8">
        <v>0</v>
      </c>
      <c r="P208" s="8">
        <v>0</v>
      </c>
      <c r="Q208" s="8">
        <v>0</v>
      </c>
      <c r="R208" s="8">
        <v>0</v>
      </c>
      <c r="S208" s="8">
        <v>0</v>
      </c>
      <c r="T208" s="7"/>
    </row>
    <row r="209" spans="1:20" ht="25.5" x14ac:dyDescent="0.2">
      <c r="A209" s="2" t="s">
        <v>204</v>
      </c>
      <c r="B209" s="3">
        <v>38800000</v>
      </c>
      <c r="C209" s="8">
        <v>0</v>
      </c>
      <c r="D209" s="8">
        <v>0</v>
      </c>
      <c r="E209" s="8">
        <v>0</v>
      </c>
      <c r="F209" s="8">
        <v>0</v>
      </c>
      <c r="G209" s="8">
        <v>0</v>
      </c>
      <c r="H209" s="8">
        <v>0</v>
      </c>
      <c r="I209" s="8">
        <v>0</v>
      </c>
      <c r="J209" s="8">
        <v>0</v>
      </c>
      <c r="K209" s="8">
        <v>0</v>
      </c>
      <c r="L209" s="8">
        <v>0</v>
      </c>
      <c r="M209" s="8">
        <v>12933333.333333332</v>
      </c>
      <c r="N209" s="8">
        <v>12933333.333333332</v>
      </c>
      <c r="O209" s="8">
        <v>12933333.333333332</v>
      </c>
      <c r="P209" s="8">
        <v>0</v>
      </c>
      <c r="Q209" s="8">
        <v>0</v>
      </c>
      <c r="R209" s="8">
        <v>0</v>
      </c>
      <c r="S209" s="8">
        <v>0</v>
      </c>
      <c r="T209" s="7"/>
    </row>
    <row r="210" spans="1:20" ht="25.5" x14ac:dyDescent="0.2">
      <c r="A210" s="2" t="s">
        <v>205</v>
      </c>
      <c r="B210" s="3">
        <v>0</v>
      </c>
      <c r="C210" s="8">
        <v>0</v>
      </c>
      <c r="D210" s="8">
        <v>0</v>
      </c>
      <c r="E210" s="8">
        <v>0</v>
      </c>
      <c r="F210" s="8">
        <v>0</v>
      </c>
      <c r="G210" s="8">
        <v>0</v>
      </c>
      <c r="H210" s="8">
        <v>0</v>
      </c>
      <c r="I210" s="8">
        <v>0</v>
      </c>
      <c r="J210" s="8">
        <v>0</v>
      </c>
      <c r="K210" s="8">
        <v>0</v>
      </c>
      <c r="L210" s="8">
        <v>0</v>
      </c>
      <c r="M210" s="8">
        <v>0</v>
      </c>
      <c r="N210" s="8">
        <v>0</v>
      </c>
      <c r="O210" s="8">
        <v>0</v>
      </c>
      <c r="P210" s="8">
        <v>0</v>
      </c>
      <c r="Q210" s="8">
        <v>0</v>
      </c>
      <c r="R210" s="8">
        <v>0</v>
      </c>
      <c r="S210" s="8">
        <v>0</v>
      </c>
      <c r="T210" s="7"/>
    </row>
    <row r="211" spans="1:20" ht="15" x14ac:dyDescent="0.25">
      <c r="A211" s="4" t="s">
        <v>206</v>
      </c>
      <c r="B211" s="5">
        <v>40577990375</v>
      </c>
      <c r="C211" s="84">
        <f>SUM(C4:C210)</f>
        <v>26885287541.350002</v>
      </c>
      <c r="D211" s="84">
        <f t="shared" ref="D211:S211" si="0">SUM(D4:D210)</f>
        <v>80785965</v>
      </c>
      <c r="E211" s="84">
        <f t="shared" si="0"/>
        <v>333250838.6420635</v>
      </c>
      <c r="F211" s="84">
        <f t="shared" si="0"/>
        <v>273699014.71111107</v>
      </c>
      <c r="G211" s="84">
        <f t="shared" si="0"/>
        <v>283625444.43333328</v>
      </c>
      <c r="H211" s="84">
        <f t="shared" si="0"/>
        <v>790177453.87539685</v>
      </c>
      <c r="I211" s="84">
        <f t="shared" si="0"/>
        <v>172016066.19206351</v>
      </c>
      <c r="J211" s="84">
        <f t="shared" si="0"/>
        <v>2214130639</v>
      </c>
      <c r="K211" s="84">
        <f t="shared" si="0"/>
        <v>2195935522</v>
      </c>
      <c r="L211" s="84">
        <f t="shared" si="0"/>
        <v>437407606.65873015</v>
      </c>
      <c r="M211" s="84">
        <f t="shared" si="0"/>
        <v>2083846450.15873</v>
      </c>
      <c r="N211" s="84">
        <f t="shared" si="0"/>
        <v>2424521426.3253965</v>
      </c>
      <c r="O211" s="84">
        <f t="shared" si="0"/>
        <v>1833880990.3920634</v>
      </c>
      <c r="P211" s="84">
        <f t="shared" si="0"/>
        <v>224405348.66666666</v>
      </c>
      <c r="Q211" s="84">
        <f t="shared" si="0"/>
        <v>169091433.44444445</v>
      </c>
      <c r="R211" s="84">
        <f t="shared" si="0"/>
        <v>87964315.150000006</v>
      </c>
      <c r="S211" s="84">
        <f t="shared" si="0"/>
        <v>87964319</v>
      </c>
      <c r="T211" s="7"/>
    </row>
    <row r="212" spans="1:20" x14ac:dyDescent="0.2">
      <c r="B212" s="76"/>
      <c r="C212" s="8"/>
      <c r="D212" s="8"/>
      <c r="E212" s="8"/>
      <c r="F212" s="8"/>
      <c r="G212" s="8"/>
      <c r="H212" s="8"/>
      <c r="I212" s="8"/>
      <c r="J212" s="8"/>
      <c r="K212" s="8"/>
      <c r="L212" s="8"/>
      <c r="M212" s="8"/>
      <c r="N212" s="8"/>
      <c r="O212" s="8"/>
      <c r="P212" s="8"/>
      <c r="Q212" s="8"/>
      <c r="R212" s="8"/>
      <c r="S212" s="8"/>
      <c r="T212" s="7"/>
    </row>
    <row r="213" spans="1:20" x14ac:dyDescent="0.2">
      <c r="D213" s="8"/>
      <c r="E213" s="8"/>
      <c r="F213" s="8"/>
      <c r="G213" s="8"/>
      <c r="H213" s="8"/>
      <c r="I213" s="8"/>
      <c r="J213" s="8"/>
      <c r="K213" s="8"/>
      <c r="L213" s="8"/>
      <c r="M213" s="8"/>
      <c r="N213" s="8"/>
      <c r="O213" s="8"/>
      <c r="P213" s="8"/>
      <c r="Q213" s="8"/>
      <c r="R213" s="8"/>
      <c r="S213" s="8"/>
      <c r="T213" s="8"/>
    </row>
    <row r="214" spans="1:20" x14ac:dyDescent="0.2">
      <c r="D214" s="8"/>
      <c r="E214" s="8"/>
      <c r="F214" s="8"/>
      <c r="G214" s="8"/>
      <c r="H214" s="8"/>
      <c r="I214" s="8"/>
      <c r="J214" s="8"/>
      <c r="K214" s="8"/>
      <c r="L214" s="8"/>
      <c r="M214" s="8"/>
      <c r="N214" s="8"/>
      <c r="O214" s="8"/>
      <c r="P214" s="8"/>
      <c r="Q214" s="8"/>
      <c r="R214" s="8"/>
      <c r="S214" s="8"/>
      <c r="T214" s="8"/>
    </row>
    <row r="215" spans="1:20" x14ac:dyDescent="0.2">
      <c r="D215" s="8"/>
      <c r="E215" s="8"/>
      <c r="F215" s="8"/>
      <c r="G215" s="8"/>
      <c r="H215" s="8"/>
      <c r="I215" s="8"/>
      <c r="J215" s="8"/>
      <c r="K215" s="8"/>
      <c r="L215" s="8"/>
      <c r="M215" s="8"/>
      <c r="N215" s="8"/>
      <c r="O215" s="8"/>
      <c r="P215" s="8"/>
      <c r="Q215" s="8"/>
      <c r="R215" s="8"/>
      <c r="S215" s="8"/>
      <c r="T215" s="8"/>
    </row>
    <row r="216" spans="1:20" x14ac:dyDescent="0.2">
      <c r="D216" s="8"/>
      <c r="E216" s="8"/>
      <c r="F216" s="8"/>
      <c r="G216" s="8"/>
      <c r="H216" s="8"/>
      <c r="I216" s="8"/>
      <c r="J216" s="8"/>
      <c r="K216" s="8"/>
      <c r="L216" s="8"/>
      <c r="M216" s="8"/>
      <c r="N216" s="8"/>
      <c r="O216" s="8"/>
      <c r="P216" s="8"/>
      <c r="Q216" s="8"/>
      <c r="R216" s="8"/>
      <c r="S216" s="8"/>
      <c r="T216" s="8"/>
    </row>
    <row r="217" spans="1:20" x14ac:dyDescent="0.2">
      <c r="D217" s="8"/>
      <c r="E217" s="8"/>
      <c r="F217" s="8"/>
      <c r="G217" s="8"/>
      <c r="H217" s="8"/>
      <c r="I217" s="8"/>
      <c r="J217" s="8"/>
      <c r="K217" s="8"/>
      <c r="L217" s="8"/>
      <c r="M217" s="8"/>
      <c r="N217" s="8"/>
      <c r="O217" s="8"/>
      <c r="P217" s="8"/>
      <c r="Q217" s="8"/>
      <c r="R217" s="8"/>
      <c r="S217" s="8"/>
      <c r="T217" s="8"/>
    </row>
    <row r="218" spans="1:20" x14ac:dyDescent="0.2">
      <c r="D218" s="8"/>
      <c r="E218" s="8"/>
      <c r="F218" s="8"/>
      <c r="G218" s="8"/>
      <c r="H218" s="8"/>
      <c r="I218" s="8"/>
      <c r="J218" s="8"/>
      <c r="K218" s="8"/>
      <c r="L218" s="8"/>
      <c r="M218" s="8"/>
      <c r="N218" s="8"/>
      <c r="O218" s="8"/>
      <c r="P218" s="8"/>
      <c r="Q218" s="8"/>
      <c r="R218" s="8"/>
      <c r="S218" s="8"/>
      <c r="T218" s="8"/>
    </row>
    <row r="219" spans="1:20" x14ac:dyDescent="0.2">
      <c r="D219" s="8"/>
      <c r="E219" s="8"/>
      <c r="F219" s="8"/>
      <c r="G219" s="8"/>
      <c r="H219" s="8"/>
      <c r="I219" s="8"/>
      <c r="J219" s="8"/>
      <c r="K219" s="8"/>
      <c r="L219" s="8"/>
      <c r="M219" s="8"/>
      <c r="N219" s="8"/>
      <c r="O219" s="8"/>
      <c r="P219" s="8"/>
      <c r="Q219" s="8"/>
      <c r="R219" s="8"/>
      <c r="S219" s="8"/>
      <c r="T219" s="8"/>
    </row>
  </sheetData>
  <autoFilter ref="A3:S21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
  <sheetViews>
    <sheetView workbookViewId="0">
      <selection activeCell="D7" sqref="D7"/>
    </sheetView>
  </sheetViews>
  <sheetFormatPr baseColWidth="10" defaultRowHeight="12.75" x14ac:dyDescent="0.2"/>
  <cols>
    <col min="3" max="3" width="33.28515625" bestFit="1" customWidth="1"/>
  </cols>
  <sheetData>
    <row r="2" spans="2:5" ht="15" x14ac:dyDescent="0.2">
      <c r="B2" s="22" t="s">
        <v>481</v>
      </c>
      <c r="C2" s="23" t="s">
        <v>482</v>
      </c>
      <c r="D2" s="23" t="s">
        <v>483</v>
      </c>
      <c r="E2" s="23" t="s">
        <v>484</v>
      </c>
    </row>
    <row r="3" spans="2:5" ht="15" x14ac:dyDescent="0.25">
      <c r="B3" s="16">
        <v>1</v>
      </c>
      <c r="C3" s="17" t="s">
        <v>229</v>
      </c>
      <c r="D3" s="24">
        <v>8918653</v>
      </c>
      <c r="E3" s="17" t="s">
        <v>485</v>
      </c>
    </row>
    <row r="4" spans="2:5" ht="15" x14ac:dyDescent="0.25">
      <c r="B4" s="16">
        <v>2</v>
      </c>
      <c r="C4" s="17" t="s">
        <v>243</v>
      </c>
      <c r="D4" s="24">
        <v>793061250.79999995</v>
      </c>
      <c r="E4" s="17" t="s">
        <v>478</v>
      </c>
    </row>
    <row r="5" spans="2:5" ht="15" x14ac:dyDescent="0.25">
      <c r="B5" s="16">
        <v>3</v>
      </c>
      <c r="C5" s="17" t="s">
        <v>244</v>
      </c>
      <c r="D5" s="24">
        <v>23579759.773478672</v>
      </c>
      <c r="E5" s="17" t="s">
        <v>478</v>
      </c>
    </row>
    <row r="6" spans="2:5" ht="15" x14ac:dyDescent="0.25">
      <c r="B6" s="16">
        <v>4</v>
      </c>
      <c r="C6" s="17" t="s">
        <v>236</v>
      </c>
      <c r="D6" s="24">
        <v>2457084</v>
      </c>
      <c r="E6" s="17" t="s">
        <v>485</v>
      </c>
    </row>
    <row r="7" spans="2:5" ht="15" x14ac:dyDescent="0.25">
      <c r="B7" s="16">
        <v>5</v>
      </c>
      <c r="C7" s="17" t="s">
        <v>242</v>
      </c>
      <c r="D7" s="24">
        <v>869794800</v>
      </c>
      <c r="E7" s="17" t="s">
        <v>478</v>
      </c>
    </row>
    <row r="8" spans="2:5" ht="15" x14ac:dyDescent="0.25">
      <c r="B8" s="19">
        <v>6</v>
      </c>
      <c r="C8" s="25" t="s">
        <v>486</v>
      </c>
      <c r="D8" s="26">
        <v>2357076</v>
      </c>
      <c r="E8" s="20" t="s">
        <v>485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0"/>
  <sheetViews>
    <sheetView topLeftCell="J3" workbookViewId="0">
      <selection activeCell="R3" sqref="R3"/>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9" width="18.28515625" customWidth="1"/>
    <col min="10" max="10" width="14.425781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4" max="24" width="20.140625" customWidth="1"/>
  </cols>
  <sheetData>
    <row r="1" spans="2:22" ht="56.25" customHeight="1" x14ac:dyDescent="0.2">
      <c r="R1" s="90" t="s">
        <v>492</v>
      </c>
      <c r="S1" s="90" t="s">
        <v>528</v>
      </c>
      <c r="T1" s="90" t="s">
        <v>494</v>
      </c>
      <c r="U1" s="90" t="s">
        <v>495</v>
      </c>
      <c r="V1" s="90" t="s">
        <v>496</v>
      </c>
    </row>
    <row r="2" spans="2:22" ht="56.25" customHeight="1" x14ac:dyDescent="0.2">
      <c r="R2" s="90"/>
      <c r="S2" s="90"/>
      <c r="T2" s="90"/>
      <c r="U2" s="90"/>
      <c r="V2" s="90"/>
    </row>
    <row r="3" spans="2:22" ht="17.25" customHeight="1" x14ac:dyDescent="0.2">
      <c r="R3" s="31" t="s">
        <v>529</v>
      </c>
      <c r="S3" s="31" t="s">
        <v>530</v>
      </c>
      <c r="T3" s="31" t="s">
        <v>531</v>
      </c>
      <c r="U3" s="31" t="s">
        <v>532</v>
      </c>
      <c r="V3" s="31" t="s">
        <v>533</v>
      </c>
    </row>
    <row r="4" spans="2:22"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row>
    <row r="5" spans="2:22"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row>
    <row r="6" spans="2:22"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+T6+U6</f>
        <v>11275729</v>
      </c>
    </row>
    <row r="7" spans="2:22"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ref="V7:V69" si="1">+T7+U7</f>
        <v>11275729</v>
      </c>
    </row>
    <row r="8" spans="2:22"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row>
    <row r="9" spans="2:22"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row>
    <row r="10" spans="2:22"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row>
    <row r="11" spans="2:22"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row>
    <row r="12" spans="2:22"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row>
    <row r="13" spans="2:22"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row>
    <row r="14" spans="2:22"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row>
    <row r="15" spans="2:22"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row>
    <row r="16" spans="2:22"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row>
    <row r="17" spans="2:22"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row>
    <row r="18" spans="2:22"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row>
    <row r="19" spans="2:22"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row>
    <row r="20" spans="2:22"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row>
    <row r="21" spans="2:22"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row>
    <row r="22" spans="2:22"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row>
    <row r="23" spans="2:22"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row>
    <row r="24" spans="2:22"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row>
    <row r="25" spans="2:22"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row>
    <row r="26" spans="2:22"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row>
    <row r="27" spans="2:22"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row>
    <row r="28" spans="2:22"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row>
    <row r="29" spans="2:22"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row>
    <row r="30" spans="2:22"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row>
    <row r="31" spans="2:22"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row>
    <row r="32" spans="2:22"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row>
    <row r="33" spans="2:22"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row>
    <row r="34" spans="2:22"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row>
    <row r="35" spans="2:22"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row>
    <row r="36" spans="2:22"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row>
    <row r="37" spans="2:22"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 t="shared" si="1"/>
        <v>396530.62539999996</v>
      </c>
    </row>
    <row r="38" spans="2:22"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row>
    <row r="39" spans="2:22"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row>
    <row r="40" spans="2:22"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row>
    <row r="41" spans="2:22"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row>
    <row r="42" spans="2:22"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row>
    <row r="43" spans="2:22"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row>
    <row r="44" spans="2:22"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row>
    <row r="45" spans="2:22"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row>
    <row r="46" spans="2:22"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row>
    <row r="47" spans="2:22"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row>
    <row r="48" spans="2:22"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row>
    <row r="49" spans="2:22"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row>
    <row r="50" spans="2:22"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row>
    <row r="51" spans="2:22"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row>
    <row r="52" spans="2:22"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row>
    <row r="53" spans="2:22"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row>
    <row r="54" spans="2:22"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row>
    <row r="55" spans="2:22"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row>
    <row r="56" spans="2:22"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row>
    <row r="57" spans="2:22"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row>
    <row r="58" spans="2:22"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row>
    <row r="59" spans="2:22"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row>
    <row r="60" spans="2:22"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row>
    <row r="61" spans="2:22"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row>
    <row r="62" spans="2:22"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row>
    <row r="63" spans="2:22"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row>
    <row r="64" spans="2:22"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row>
    <row r="65" spans="2:22"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row>
    <row r="66" spans="2:22"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row>
    <row r="67" spans="2:22"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row>
    <row r="68" spans="2:22"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row>
    <row r="69" spans="2:22"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row>
    <row r="70" spans="2:22"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2">+R70*S70</f>
        <v>8918653</v>
      </c>
      <c r="U70" s="24">
        <f>IF(Q70=TRUE,'3) Valores variables representa'!$D$8,0)</f>
        <v>2357076</v>
      </c>
      <c r="V70" s="24">
        <f t="shared" ref="V70:V100" si="3">+T70+U70</f>
        <v>11275729</v>
      </c>
    </row>
    <row r="71" spans="2:22"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2"/>
        <v>8918653</v>
      </c>
      <c r="U71" s="24">
        <f>IF(Q71=TRUE,'3) Valores variables representa'!$D$8,0)</f>
        <v>2357076</v>
      </c>
      <c r="V71" s="24">
        <f t="shared" si="3"/>
        <v>11275729</v>
      </c>
    </row>
    <row r="72" spans="2:22"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2"/>
        <v>8918653</v>
      </c>
      <c r="U72" s="24">
        <f>IF(Q72=TRUE,'3) Valores variables representa'!$D$8,0)</f>
        <v>2357076</v>
      </c>
      <c r="V72" s="24">
        <f t="shared" si="3"/>
        <v>11275729</v>
      </c>
    </row>
    <row r="73" spans="2:22"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2"/>
        <v>8918653</v>
      </c>
      <c r="U73" s="24">
        <f>IF(Q73=TRUE,'3) Valores variables representa'!$D$8,0)</f>
        <v>2357076</v>
      </c>
      <c r="V73" s="24">
        <f t="shared" si="3"/>
        <v>11275729</v>
      </c>
    </row>
    <row r="74" spans="2:22"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2"/>
        <v>8918653</v>
      </c>
      <c r="U74" s="24">
        <f>IF(Q74=TRUE,'3) Valores variables representa'!$D$8,0)</f>
        <v>2357076</v>
      </c>
      <c r="V74" s="24">
        <f t="shared" si="3"/>
        <v>11275729</v>
      </c>
    </row>
    <row r="75" spans="2:22"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2"/>
        <v>8918653</v>
      </c>
      <c r="U75" s="24">
        <f>IF(Q75=TRUE,'3) Valores variables representa'!$D$8,0)</f>
        <v>2357076</v>
      </c>
      <c r="V75" s="24">
        <f t="shared" si="3"/>
        <v>11275729</v>
      </c>
    </row>
    <row r="76" spans="2:22"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2"/>
        <v>8918653</v>
      </c>
      <c r="U76" s="24">
        <f>IF(Q76=TRUE,'3) Valores variables representa'!$D$8,0)</f>
        <v>2357076</v>
      </c>
      <c r="V76" s="24">
        <f t="shared" si="3"/>
        <v>11275729</v>
      </c>
    </row>
    <row r="77" spans="2:22"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2"/>
        <v>869794800</v>
      </c>
      <c r="U77" s="24">
        <f>IF(Q77=TRUE,'3) Valores variables representa'!$D$8,0)</f>
        <v>0</v>
      </c>
      <c r="V77" s="24">
        <f t="shared" si="3"/>
        <v>869794800</v>
      </c>
    </row>
    <row r="78" spans="2:22"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2"/>
        <v>8918653</v>
      </c>
      <c r="U78" s="24">
        <f>IF(Q78=TRUE,'3) Valores variables representa'!$D$8,0)</f>
        <v>2357076</v>
      </c>
      <c r="V78" s="24">
        <f t="shared" si="3"/>
        <v>11275729</v>
      </c>
    </row>
    <row r="79" spans="2:22"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2"/>
        <v>8918653</v>
      </c>
      <c r="U79" s="24">
        <f>IF(Q79=TRUE,'3) Valores variables representa'!$D$8,0)</f>
        <v>2357076</v>
      </c>
      <c r="V79" s="24">
        <f t="shared" si="3"/>
        <v>11275729</v>
      </c>
    </row>
    <row r="80" spans="2:22"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2"/>
        <v>8918653</v>
      </c>
      <c r="U80" s="24">
        <f>IF(Q80=TRUE,'3) Valores variables representa'!$D$8,0)</f>
        <v>2357076</v>
      </c>
      <c r="V80" s="24">
        <f t="shared" si="3"/>
        <v>11275729</v>
      </c>
    </row>
    <row r="81" spans="2:22"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2"/>
        <v>8918653</v>
      </c>
      <c r="U81" s="24">
        <f>IF(Q81=TRUE,'3) Valores variables representa'!$D$8,0)</f>
        <v>2357076</v>
      </c>
      <c r="V81" s="24">
        <f t="shared" si="3"/>
        <v>11275729</v>
      </c>
    </row>
    <row r="82" spans="2:22"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2"/>
        <v>8918653</v>
      </c>
      <c r="U82" s="24">
        <f>IF(Q82=TRUE,'3) Valores variables representa'!$D$8,0)</f>
        <v>2357076</v>
      </c>
      <c r="V82" s="24">
        <f t="shared" si="3"/>
        <v>11275729</v>
      </c>
    </row>
    <row r="83" spans="2:22"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2"/>
        <v>8918653</v>
      </c>
      <c r="U83" s="24">
        <f>IF(Q83=TRUE,'3) Valores variables representa'!$D$8,0)</f>
        <v>2357076</v>
      </c>
      <c r="V83" s="24">
        <f t="shared" si="3"/>
        <v>11275729</v>
      </c>
    </row>
    <row r="84" spans="2:22"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2"/>
        <v>8918653</v>
      </c>
      <c r="U84" s="24">
        <f>IF(Q84=TRUE,'3) Valores variables representa'!$D$8,0)</f>
        <v>2357076</v>
      </c>
      <c r="V84" s="24">
        <f t="shared" si="3"/>
        <v>11275729</v>
      </c>
    </row>
    <row r="85" spans="2:22"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2"/>
        <v>8918653</v>
      </c>
      <c r="U85" s="24">
        <f>IF(Q85=TRUE,'3) Valores variables representa'!$D$8,0)</f>
        <v>2357076</v>
      </c>
      <c r="V85" s="24">
        <f t="shared" si="3"/>
        <v>11275729</v>
      </c>
    </row>
    <row r="86" spans="2:22"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2"/>
        <v>8918653</v>
      </c>
      <c r="U86" s="24">
        <f>IF(Q86=TRUE,'3) Valores variables representa'!$D$8,0)</f>
        <v>2357076</v>
      </c>
      <c r="V86" s="24">
        <f t="shared" si="3"/>
        <v>11275729</v>
      </c>
    </row>
    <row r="87" spans="2:22"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2"/>
        <v>8918653</v>
      </c>
      <c r="U87" s="24">
        <f>IF(Q87=TRUE,'3) Valores variables representa'!$D$8,0)</f>
        <v>2357076</v>
      </c>
      <c r="V87" s="24">
        <f t="shared" si="3"/>
        <v>11275729</v>
      </c>
    </row>
    <row r="88" spans="2:22"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2"/>
        <v>8918653</v>
      </c>
      <c r="U88" s="24">
        <f>IF(Q88=TRUE,'3) Valores variables representa'!$D$8,0)</f>
        <v>2357076</v>
      </c>
      <c r="V88" s="24">
        <f t="shared" si="3"/>
        <v>11275729</v>
      </c>
    </row>
    <row r="89" spans="2:22"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2"/>
        <v>8918653</v>
      </c>
      <c r="U89" s="24">
        <f>IF(Q89=TRUE,'3) Valores variables representa'!$D$8,0)</f>
        <v>2357076</v>
      </c>
      <c r="V89" s="24">
        <f t="shared" si="3"/>
        <v>11275729</v>
      </c>
    </row>
    <row r="90" spans="2:22"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2"/>
        <v>8918653</v>
      </c>
      <c r="U90" s="24">
        <f>IF(Q90=TRUE,'3) Valores variables representa'!$D$8,0)</f>
        <v>2357076</v>
      </c>
      <c r="V90" s="24">
        <f t="shared" si="3"/>
        <v>11275729</v>
      </c>
    </row>
    <row r="91" spans="2:22"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2"/>
        <v>8918653</v>
      </c>
      <c r="U91" s="24">
        <f>IF(Q91=TRUE,'3) Valores variables representa'!$D$8,0)</f>
        <v>2357076</v>
      </c>
      <c r="V91" s="24">
        <f t="shared" si="3"/>
        <v>11275729</v>
      </c>
    </row>
    <row r="92" spans="2:22"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2"/>
        <v>8918653</v>
      </c>
      <c r="U92" s="24">
        <f>IF(Q92=TRUE,'3) Valores variables representa'!$D$8,0)</f>
        <v>2357076</v>
      </c>
      <c r="V92" s="24">
        <f t="shared" si="3"/>
        <v>11275729</v>
      </c>
    </row>
    <row r="93" spans="2:22"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2"/>
        <v>8918653</v>
      </c>
      <c r="U93" s="24">
        <f>IF(Q93=TRUE,'3) Valores variables representa'!$D$8,0)</f>
        <v>2357076</v>
      </c>
      <c r="V93" s="24">
        <f t="shared" si="3"/>
        <v>11275729</v>
      </c>
    </row>
    <row r="94" spans="2:22"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2"/>
        <v>8918653</v>
      </c>
      <c r="U94" s="24">
        <f>IF(Q94=TRUE,'3) Valores variables representa'!$D$8,0)</f>
        <v>2357076</v>
      </c>
      <c r="V94" s="24">
        <f t="shared" si="3"/>
        <v>11275729</v>
      </c>
    </row>
    <row r="95" spans="2:22"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2"/>
        <v>8918653</v>
      </c>
      <c r="U95" s="24">
        <f>IF(Q95=TRUE,'3) Valores variables representa'!$D$8,0)</f>
        <v>2357076</v>
      </c>
      <c r="V95" s="24">
        <f t="shared" si="3"/>
        <v>11275729</v>
      </c>
    </row>
    <row r="96" spans="2:22"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2"/>
        <v>23579759.773478672</v>
      </c>
      <c r="U96" s="24">
        <f>IF(Q96=TRUE,'3) Valores variables representa'!$D$8,0)</f>
        <v>0</v>
      </c>
      <c r="V96" s="24">
        <f t="shared" si="3"/>
        <v>23579759.773478672</v>
      </c>
    </row>
    <row r="97" spans="2:22"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2"/>
        <v>23579759.773478672</v>
      </c>
      <c r="U97" s="24">
        <f>IF(Q97=TRUE,'3) Valores variables representa'!$D$8,0)</f>
        <v>0</v>
      </c>
      <c r="V97" s="24">
        <f t="shared" si="3"/>
        <v>23579759.773478672</v>
      </c>
    </row>
    <row r="98" spans="2:22"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2"/>
        <v>23579759.773478672</v>
      </c>
      <c r="U98" s="24">
        <f>IF(Q98=TRUE,'3) Valores variables representa'!$D$8,0)</f>
        <v>0</v>
      </c>
      <c r="V98" s="24">
        <f t="shared" si="3"/>
        <v>23579759.773478672</v>
      </c>
    </row>
    <row r="99" spans="2:22"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2"/>
        <v>23579759.773478672</v>
      </c>
      <c r="U99" s="24">
        <f>IF(Q99=TRUE,'3) Valores variables representa'!$D$8,0)</f>
        <v>0</v>
      </c>
      <c r="V99" s="24">
        <f t="shared" si="3"/>
        <v>23579759.773478672</v>
      </c>
    </row>
    <row r="100" spans="2:22"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2"/>
        <v>23579759.773478672</v>
      </c>
      <c r="U100" s="26">
        <f>IF(Q100=TRUE,'3) Valores variables representa'!$D$8,0)</f>
        <v>0</v>
      </c>
      <c r="V100" s="26">
        <f t="shared" si="3"/>
        <v>23579759.773478672</v>
      </c>
    </row>
  </sheetData>
  <autoFilter ref="B4:V100"/>
  <mergeCells count="5">
    <mergeCell ref="R1:R2"/>
    <mergeCell ref="S1:S2"/>
    <mergeCell ref="T1:T2"/>
    <mergeCell ref="U1:U2"/>
    <mergeCell ref="V1:V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workbookViewId="0">
      <selection activeCell="L4" sqref="L4"/>
    </sheetView>
  </sheetViews>
  <sheetFormatPr baseColWidth="10" defaultRowHeight="12.75" x14ac:dyDescent="0.2"/>
  <cols>
    <col min="1" max="1" width="4.140625" customWidth="1"/>
    <col min="9" max="9" width="13.85546875" customWidth="1"/>
    <col min="11" max="13" width="19.5703125" customWidth="1"/>
  </cols>
  <sheetData>
    <row r="1" spans="2:16" ht="36" customHeight="1" x14ac:dyDescent="0.2">
      <c r="K1" s="91" t="s">
        <v>501</v>
      </c>
      <c r="L1" s="91" t="s">
        <v>502</v>
      </c>
      <c r="M1" s="91" t="s">
        <v>503</v>
      </c>
    </row>
    <row r="2" spans="2:16" ht="36" customHeight="1" x14ac:dyDescent="0.2">
      <c r="K2" s="92"/>
      <c r="L2" s="92"/>
      <c r="M2" s="92"/>
    </row>
    <row r="3" spans="2:16" ht="36" customHeight="1" x14ac:dyDescent="0.2">
      <c r="K3" s="31" t="s">
        <v>529</v>
      </c>
      <c r="L3" s="31" t="s">
        <v>530</v>
      </c>
      <c r="M3" s="31" t="s">
        <v>534</v>
      </c>
    </row>
    <row r="4" spans="2:16" ht="45" x14ac:dyDescent="0.2">
      <c r="B4" s="22" t="s">
        <v>481</v>
      </c>
      <c r="C4" s="22" t="s">
        <v>558</v>
      </c>
      <c r="D4" s="23" t="s">
        <v>497</v>
      </c>
      <c r="E4" s="23" t="s">
        <v>255</v>
      </c>
      <c r="F4" s="23" t="s">
        <v>256</v>
      </c>
      <c r="G4" s="23" t="s">
        <v>257</v>
      </c>
      <c r="H4" s="23" t="s">
        <v>256</v>
      </c>
      <c r="I4" s="23" t="s">
        <v>258</v>
      </c>
      <c r="J4" s="23" t="s">
        <v>488</v>
      </c>
      <c r="K4" s="30" t="s">
        <v>499</v>
      </c>
      <c r="L4" s="30" t="s">
        <v>498</v>
      </c>
      <c r="M4" s="30" t="s">
        <v>500</v>
      </c>
    </row>
    <row r="5" spans="2:16" ht="15" x14ac:dyDescent="0.25">
      <c r="B5" s="16">
        <v>1</v>
      </c>
      <c r="C5" s="32" t="s">
        <v>210</v>
      </c>
      <c r="D5" s="9" t="s">
        <v>210</v>
      </c>
      <c r="E5" s="9" t="s">
        <v>229</v>
      </c>
      <c r="F5" s="18" t="s">
        <v>476</v>
      </c>
      <c r="G5" s="9" t="s">
        <v>229</v>
      </c>
      <c r="H5" s="18" t="s">
        <v>476</v>
      </c>
      <c r="I5" s="9" t="b">
        <v>1</v>
      </c>
      <c r="J5" s="33">
        <v>1</v>
      </c>
      <c r="K5" s="24">
        <f>'2) Conversión ptdas a variables'!C211</f>
        <v>26885287541.350002</v>
      </c>
      <c r="L5" s="24">
        <f>SUMIF('4) Cálculo valor dimensional'!$J$5:$J$100,'5) Cálculo de costos unitarios'!B5,'4) Cálculo valor dimensional'!$V$5:$V$100)</f>
        <v>834403946</v>
      </c>
      <c r="M5" s="24">
        <f>+K5/L5</f>
        <v>32.220949661412561</v>
      </c>
      <c r="N5" s="51"/>
      <c r="O5" s="51"/>
      <c r="P5" s="24"/>
    </row>
    <row r="6" spans="2:16" ht="15" x14ac:dyDescent="0.25">
      <c r="B6" s="16">
        <v>2</v>
      </c>
      <c r="C6" s="32" t="s">
        <v>210</v>
      </c>
      <c r="D6" s="9" t="s">
        <v>214</v>
      </c>
      <c r="E6" s="9" t="s">
        <v>230</v>
      </c>
      <c r="F6" s="18" t="s">
        <v>476</v>
      </c>
      <c r="G6" s="9" t="s">
        <v>229</v>
      </c>
      <c r="H6" s="18" t="s">
        <v>476</v>
      </c>
      <c r="I6" s="9" t="b">
        <v>1</v>
      </c>
      <c r="J6" s="33">
        <v>0.52339999999999998</v>
      </c>
      <c r="K6" s="24">
        <f>'2) Conversión ptdas a variables'!D211</f>
        <v>80785965</v>
      </c>
      <c r="L6" s="24">
        <f>SUMIF('4) Cálculo valor dimensional'!$J$5:$J$100,'5) Cálculo de costos unitarios'!B6,'4) Cálculo valor dimensional'!$V$5:$V$100)</f>
        <v>7025098.9802000001</v>
      </c>
      <c r="M6" s="24">
        <f t="shared" ref="M6:M21" si="0">+K6/L6</f>
        <v>11.499619468379374</v>
      </c>
      <c r="N6" s="51"/>
      <c r="O6" s="51"/>
      <c r="P6" s="24"/>
    </row>
    <row r="7" spans="2:16" ht="15" x14ac:dyDescent="0.25">
      <c r="B7" s="16">
        <v>3</v>
      </c>
      <c r="C7" s="32" t="s">
        <v>211</v>
      </c>
      <c r="D7" s="9" t="s">
        <v>215</v>
      </c>
      <c r="E7" s="9" t="s">
        <v>231</v>
      </c>
      <c r="F7" s="18" t="s">
        <v>477</v>
      </c>
      <c r="G7" s="9" t="s">
        <v>243</v>
      </c>
      <c r="H7" s="18" t="s">
        <v>478</v>
      </c>
      <c r="I7" s="9" t="b">
        <v>0</v>
      </c>
      <c r="J7" s="33">
        <v>3.2399999999999998E-2</v>
      </c>
      <c r="K7" s="24">
        <f>'2) Conversión ptdas a variables'!E211</f>
        <v>333250838.6420635</v>
      </c>
      <c r="L7" s="24">
        <f>SUMIF('4) Cálculo valor dimensional'!$J$5:$J$100,'5) Cálculo de costos unitarios'!B7,'4) Cálculo valor dimensional'!$V$5:$V$100)</f>
        <v>25695184.525919996</v>
      </c>
      <c r="M7" s="24">
        <f t="shared" si="0"/>
        <v>12.969388809249336</v>
      </c>
      <c r="N7" s="51"/>
      <c r="O7" s="51"/>
      <c r="P7" s="24"/>
    </row>
    <row r="8" spans="2:16" ht="15" x14ac:dyDescent="0.25">
      <c r="B8" s="16">
        <v>4</v>
      </c>
      <c r="C8" s="32" t="s">
        <v>211</v>
      </c>
      <c r="D8" s="9" t="s">
        <v>216</v>
      </c>
      <c r="E8" s="9" t="s">
        <v>232</v>
      </c>
      <c r="F8" s="18" t="s">
        <v>478</v>
      </c>
      <c r="G8" s="9" t="s">
        <v>243</v>
      </c>
      <c r="H8" s="18" t="s">
        <v>478</v>
      </c>
      <c r="I8" s="9" t="b">
        <v>0</v>
      </c>
      <c r="J8" s="33">
        <v>0.13189999999999999</v>
      </c>
      <c r="K8" s="24">
        <f>'2) Conversión ptdas a variables'!F211</f>
        <v>273699014.71111107</v>
      </c>
      <c r="L8" s="24">
        <f>SUMIF('4) Cálculo valor dimensional'!$J$5:$J$100,'5) Cálculo de costos unitarios'!B8,'4) Cálculo valor dimensional'!$V$5:$V$100)</f>
        <v>104604778.98051998</v>
      </c>
      <c r="M8" s="24">
        <f t="shared" si="0"/>
        <v>2.616505836335457</v>
      </c>
      <c r="N8" s="51"/>
      <c r="O8" s="51"/>
      <c r="P8" s="24"/>
    </row>
    <row r="9" spans="2:16" ht="15" x14ac:dyDescent="0.25">
      <c r="B9" s="16">
        <v>5</v>
      </c>
      <c r="C9" s="32" t="s">
        <v>211</v>
      </c>
      <c r="D9" s="9" t="s">
        <v>217</v>
      </c>
      <c r="E9" s="9" t="s">
        <v>233</v>
      </c>
      <c r="F9" s="18" t="s">
        <v>478</v>
      </c>
      <c r="G9" s="9" t="s">
        <v>244</v>
      </c>
      <c r="H9" s="18" t="s">
        <v>478</v>
      </c>
      <c r="I9" s="9" t="b">
        <v>0</v>
      </c>
      <c r="J9" s="33">
        <v>1</v>
      </c>
      <c r="K9" s="24">
        <f>'2) Conversión ptdas a variables'!G211</f>
        <v>283625444.43333328</v>
      </c>
      <c r="L9" s="24">
        <f>SUMIF('4) Cálculo valor dimensional'!$J$5:$J$100,'5) Cálculo de costos unitarios'!B9,'4) Cálculo valor dimensional'!$V$5:$V$100)</f>
        <v>23579759.773478672</v>
      </c>
      <c r="M9" s="24">
        <f t="shared" si="0"/>
        <v>12.028343255317678</v>
      </c>
      <c r="N9" s="51"/>
      <c r="O9" s="51"/>
      <c r="P9" s="24"/>
    </row>
    <row r="10" spans="2:16" ht="15" x14ac:dyDescent="0.25">
      <c r="B10" s="16">
        <v>6</v>
      </c>
      <c r="C10" s="32" t="s">
        <v>211</v>
      </c>
      <c r="D10" s="9" t="s">
        <v>218</v>
      </c>
      <c r="E10" s="9" t="s">
        <v>234</v>
      </c>
      <c r="F10" s="18" t="s">
        <v>478</v>
      </c>
      <c r="G10" s="9" t="s">
        <v>243</v>
      </c>
      <c r="H10" s="18" t="s">
        <v>478</v>
      </c>
      <c r="I10" s="9" t="b">
        <v>0</v>
      </c>
      <c r="J10" s="33">
        <v>0.1026</v>
      </c>
      <c r="K10" s="24">
        <f>'2) Conversión ptdas a variables'!H211</f>
        <v>790177453.87539685</v>
      </c>
      <c r="L10" s="24">
        <f>SUMIF('4) Cálculo valor dimensional'!$J$5:$J$100,'5) Cálculo de costos unitarios'!B10,'4) Cálculo valor dimensional'!$V$5:$V$100)</f>
        <v>81368084.332079992</v>
      </c>
      <c r="M10" s="24">
        <f t="shared" si="0"/>
        <v>9.7111473173009593</v>
      </c>
      <c r="N10" s="51"/>
      <c r="O10" s="51"/>
      <c r="P10" s="24"/>
    </row>
    <row r="11" spans="2:16" ht="15" x14ac:dyDescent="0.25">
      <c r="B11" s="16">
        <v>7</v>
      </c>
      <c r="C11" s="32" t="s">
        <v>211</v>
      </c>
      <c r="D11" s="9" t="s">
        <v>219</v>
      </c>
      <c r="E11" s="9" t="s">
        <v>235</v>
      </c>
      <c r="F11" s="18" t="s">
        <v>480</v>
      </c>
      <c r="G11" s="9" t="s">
        <v>243</v>
      </c>
      <c r="H11" s="18" t="s">
        <v>478</v>
      </c>
      <c r="I11" s="9" t="b">
        <v>0</v>
      </c>
      <c r="J11" s="33">
        <v>5.0000000000000001E-4</v>
      </c>
      <c r="K11" s="24">
        <f>'2) Conversión ptdas a variables'!I211</f>
        <v>172016066.19206351</v>
      </c>
      <c r="L11" s="24">
        <f>SUMIF('4) Cálculo valor dimensional'!$J$5:$J$100,'5) Cálculo de costos unitarios'!B11,'4) Cálculo valor dimensional'!$V$5:$V$100)</f>
        <v>793061.25079999992</v>
      </c>
      <c r="M11" s="24">
        <f t="shared" si="0"/>
        <v>216.90136293828812</v>
      </c>
      <c r="N11" s="51"/>
      <c r="O11" s="51"/>
      <c r="P11" s="24"/>
    </row>
    <row r="12" spans="2:16" ht="15" x14ac:dyDescent="0.25">
      <c r="B12" s="16">
        <v>8</v>
      </c>
      <c r="C12" s="32" t="s">
        <v>212</v>
      </c>
      <c r="D12" s="9" t="s">
        <v>212</v>
      </c>
      <c r="E12" s="9" t="s">
        <v>236</v>
      </c>
      <c r="F12" s="18" t="s">
        <v>476</v>
      </c>
      <c r="G12" s="9" t="s">
        <v>245</v>
      </c>
      <c r="H12" s="18" t="s">
        <v>476</v>
      </c>
      <c r="I12" s="9" t="b">
        <v>0</v>
      </c>
      <c r="J12" s="33">
        <v>1</v>
      </c>
      <c r="K12" s="24">
        <f>'2) Conversión ptdas a variables'!J211</f>
        <v>2214130639</v>
      </c>
      <c r="L12" s="24">
        <f>SUMIF('4) Cálculo valor dimensional'!$J$5:$J$100,'5) Cálculo de costos unitarios'!B12,'4) Cálculo valor dimensional'!$V$5:$V$100)</f>
        <v>9828336</v>
      </c>
      <c r="M12" s="24">
        <f t="shared" si="0"/>
        <v>225.28031591512541</v>
      </c>
      <c r="N12" s="51"/>
      <c r="O12" s="51"/>
      <c r="P12" s="24"/>
    </row>
    <row r="13" spans="2:16" ht="15" x14ac:dyDescent="0.25">
      <c r="B13" s="16">
        <v>9</v>
      </c>
      <c r="C13" s="32" t="s">
        <v>212</v>
      </c>
      <c r="D13" s="9" t="s">
        <v>220</v>
      </c>
      <c r="E13" s="9" t="s">
        <v>237</v>
      </c>
      <c r="F13" s="18" t="s">
        <v>476</v>
      </c>
      <c r="G13" s="9" t="s">
        <v>229</v>
      </c>
      <c r="H13" s="18" t="s">
        <v>476</v>
      </c>
      <c r="I13" s="9" t="b">
        <v>1</v>
      </c>
      <c r="J13" s="33">
        <v>0.4451</v>
      </c>
      <c r="K13" s="24">
        <f>'2) Conversión ptdas a variables'!K211</f>
        <v>2195935522</v>
      </c>
      <c r="L13" s="24">
        <f>SUMIF('4) Cálculo valor dimensional'!$J$5:$J$100,'5) Cálculo de costos unitarios'!B13,'4) Cálculo valor dimensional'!$V$5:$V$100)</f>
        <v>6326768.4503000006</v>
      </c>
      <c r="M13" s="24">
        <f t="shared" si="0"/>
        <v>347.08643745226266</v>
      </c>
      <c r="N13" s="51"/>
      <c r="O13" s="51"/>
      <c r="P13" s="24"/>
    </row>
    <row r="14" spans="2:16" ht="15" x14ac:dyDescent="0.25">
      <c r="B14" s="16">
        <v>10</v>
      </c>
      <c r="C14" s="32" t="s">
        <v>211</v>
      </c>
      <c r="D14" s="9" t="s">
        <v>221</v>
      </c>
      <c r="E14" s="9" t="s">
        <v>221</v>
      </c>
      <c r="F14" s="18" t="s">
        <v>480</v>
      </c>
      <c r="G14" s="9" t="s">
        <v>243</v>
      </c>
      <c r="H14" s="18" t="s">
        <v>478</v>
      </c>
      <c r="I14" s="9" t="b">
        <v>0</v>
      </c>
      <c r="J14" s="33">
        <v>6.9999999999999994E-5</v>
      </c>
      <c r="K14" s="24">
        <f>'2) Conversión ptdas a variables'!L211</f>
        <v>437407606.65873015</v>
      </c>
      <c r="L14" s="24">
        <f>SUMIF('4) Cálculo valor dimensional'!$J$5:$J$100,'5) Cálculo de costos unitarios'!B14,'4) Cálculo valor dimensional'!$V$5:$V$100)</f>
        <v>55514.287555999988</v>
      </c>
      <c r="M14" s="24">
        <f t="shared" si="0"/>
        <v>7879.1897710566063</v>
      </c>
      <c r="N14" s="51"/>
      <c r="O14" s="51"/>
      <c r="P14" s="24"/>
    </row>
    <row r="15" spans="2:16" ht="15" x14ac:dyDescent="0.25">
      <c r="B15" s="16">
        <v>11</v>
      </c>
      <c r="C15" s="32" t="s">
        <v>211</v>
      </c>
      <c r="D15" s="9" t="s">
        <v>222</v>
      </c>
      <c r="E15" s="9" t="s">
        <v>238</v>
      </c>
      <c r="F15" s="18" t="s">
        <v>480</v>
      </c>
      <c r="G15" s="9" t="s">
        <v>229</v>
      </c>
      <c r="H15" s="18" t="s">
        <v>476</v>
      </c>
      <c r="I15" s="9" t="b">
        <v>0</v>
      </c>
      <c r="J15" s="33">
        <v>3.7000000000000002E-3</v>
      </c>
      <c r="K15" s="24">
        <f>'2) Conversión ptdas a variables'!M211</f>
        <v>2083846450.15873</v>
      </c>
      <c r="L15" s="24">
        <f>SUMIF('4) Cálculo valor dimensional'!$J$5:$J$100,'5) Cálculo de costos unitarios'!B15,'4) Cálculo valor dimensional'!$V$5:$V$100)</f>
        <v>32999.016100000001</v>
      </c>
      <c r="M15" s="24">
        <f t="shared" si="0"/>
        <v>63148.744915419767</v>
      </c>
      <c r="N15" s="51"/>
      <c r="O15" s="51"/>
      <c r="P15" s="24"/>
    </row>
    <row r="16" spans="2:16" ht="15" x14ac:dyDescent="0.25">
      <c r="B16" s="16">
        <v>12</v>
      </c>
      <c r="C16" s="32" t="s">
        <v>211</v>
      </c>
      <c r="D16" s="9" t="s">
        <v>223</v>
      </c>
      <c r="E16" s="9" t="s">
        <v>239</v>
      </c>
      <c r="F16" s="18" t="s">
        <v>480</v>
      </c>
      <c r="G16" s="9" t="s">
        <v>229</v>
      </c>
      <c r="H16" s="18" t="s">
        <v>476</v>
      </c>
      <c r="I16" s="9" t="b">
        <v>0</v>
      </c>
      <c r="J16" s="33">
        <v>0.66520000000000001</v>
      </c>
      <c r="K16" s="24">
        <f>'2) Conversión ptdas a variables'!N211</f>
        <v>2424521426.3253965</v>
      </c>
      <c r="L16" s="24">
        <f>SUMIF('4) Cálculo valor dimensional'!$J$5:$J$100,'5) Cálculo de costos unitarios'!B16,'4) Cálculo valor dimensional'!$V$5:$V$100)</f>
        <v>5932687.9756000005</v>
      </c>
      <c r="M16" s="24">
        <f t="shared" si="0"/>
        <v>408.67165714714559</v>
      </c>
      <c r="N16" s="51"/>
      <c r="O16" s="51"/>
      <c r="P16" s="24"/>
    </row>
    <row r="17" spans="2:16" ht="15" x14ac:dyDescent="0.25">
      <c r="B17" s="16">
        <v>13</v>
      </c>
      <c r="C17" s="32" t="s">
        <v>211</v>
      </c>
      <c r="D17" s="9" t="s">
        <v>224</v>
      </c>
      <c r="E17" s="9" t="s">
        <v>240</v>
      </c>
      <c r="F17" s="18" t="s">
        <v>480</v>
      </c>
      <c r="G17" s="9" t="s">
        <v>243</v>
      </c>
      <c r="H17" s="18" t="s">
        <v>478</v>
      </c>
      <c r="I17" s="9" t="b">
        <v>0</v>
      </c>
      <c r="J17" s="33">
        <v>1</v>
      </c>
      <c r="K17" s="24">
        <f>'2) Conversión ptdas a variables'!O211</f>
        <v>1833880990.3920634</v>
      </c>
      <c r="L17" s="24">
        <f>SUMIF('4) Cálculo valor dimensional'!$J$5:$J$100,'5) Cálculo de costos unitarios'!B17,'4) Cálculo valor dimensional'!$V$5:$V$100)</f>
        <v>793061250.79999995</v>
      </c>
      <c r="M17" s="24">
        <f t="shared" si="0"/>
        <v>2.312407759857309</v>
      </c>
      <c r="N17" s="51"/>
      <c r="O17" s="51"/>
      <c r="P17" s="24"/>
    </row>
    <row r="18" spans="2:16" ht="15" x14ac:dyDescent="0.25">
      <c r="B18" s="16">
        <v>14</v>
      </c>
      <c r="C18" s="32" t="s">
        <v>211</v>
      </c>
      <c r="D18" s="9" t="s">
        <v>225</v>
      </c>
      <c r="E18" s="9" t="s">
        <v>229</v>
      </c>
      <c r="F18" s="18" t="s">
        <v>476</v>
      </c>
      <c r="G18" s="9" t="s">
        <v>229</v>
      </c>
      <c r="H18" s="18" t="s">
        <v>476</v>
      </c>
      <c r="I18" s="9" t="b">
        <v>1</v>
      </c>
      <c r="J18" s="33">
        <v>1</v>
      </c>
      <c r="K18" s="24">
        <f>'2) Conversión ptdas a variables'!P211</f>
        <v>224405348.66666666</v>
      </c>
      <c r="L18" s="24">
        <f>SUMIF('4) Cálculo valor dimensional'!$J$5:$J$100,'5) Cálculo de costos unitarios'!B18,'4) Cálculo valor dimensional'!$V$5:$V$100)</f>
        <v>11275729</v>
      </c>
      <c r="M18" s="24">
        <f t="shared" si="0"/>
        <v>19.901626641316643</v>
      </c>
      <c r="N18" s="51"/>
      <c r="O18" s="51"/>
      <c r="P18" s="24"/>
    </row>
    <row r="19" spans="2:16" ht="15" x14ac:dyDescent="0.25">
      <c r="B19" s="16">
        <v>15</v>
      </c>
      <c r="C19" s="32" t="s">
        <v>211</v>
      </c>
      <c r="D19" s="9" t="s">
        <v>226</v>
      </c>
      <c r="E19" s="9" t="s">
        <v>233</v>
      </c>
      <c r="F19" s="18" t="s">
        <v>478</v>
      </c>
      <c r="G19" s="9" t="s">
        <v>244</v>
      </c>
      <c r="H19" s="18" t="s">
        <v>478</v>
      </c>
      <c r="I19" s="9" t="b">
        <v>0</v>
      </c>
      <c r="J19" s="33">
        <v>1</v>
      </c>
      <c r="K19" s="24">
        <f>'2) Conversión ptdas a variables'!Q211</f>
        <v>169091433.44444445</v>
      </c>
      <c r="L19" s="24">
        <f>SUMIF('4) Cálculo valor dimensional'!$J$5:$J$100,'5) Cálculo de costos unitarios'!B19,'4) Cálculo valor dimensional'!$V$5:$V$100)</f>
        <v>47159519.546957344</v>
      </c>
      <c r="M19" s="24">
        <f t="shared" si="0"/>
        <v>3.5855206980231831</v>
      </c>
      <c r="N19" s="51"/>
      <c r="O19" s="51"/>
      <c r="P19" s="24"/>
    </row>
    <row r="20" spans="2:16" ht="15" x14ac:dyDescent="0.25">
      <c r="B20" s="16">
        <v>16</v>
      </c>
      <c r="C20" s="32" t="s">
        <v>213</v>
      </c>
      <c r="D20" s="9" t="s">
        <v>227</v>
      </c>
      <c r="E20" s="9" t="s">
        <v>241</v>
      </c>
      <c r="F20" s="18" t="s">
        <v>478</v>
      </c>
      <c r="G20" s="9" t="s">
        <v>244</v>
      </c>
      <c r="H20" s="18" t="s">
        <v>478</v>
      </c>
      <c r="I20" s="9" t="b">
        <v>0</v>
      </c>
      <c r="J20" s="33">
        <v>1</v>
      </c>
      <c r="K20" s="24">
        <f>'2) Conversión ptdas a variables'!R211</f>
        <v>87964315.150000006</v>
      </c>
      <c r="L20" s="24">
        <f>SUMIF('4) Cálculo valor dimensional'!$J$5:$J$100,'5) Cálculo de costos unitarios'!B20,'4) Cálculo valor dimensional'!$V$5:$V$100)</f>
        <v>47159519.546957344</v>
      </c>
      <c r="M20" s="24">
        <f t="shared" si="0"/>
        <v>1.8652504519774167</v>
      </c>
      <c r="N20" s="51"/>
      <c r="O20" s="51"/>
      <c r="P20" s="24"/>
    </row>
    <row r="21" spans="2:16" ht="15" x14ac:dyDescent="0.25">
      <c r="B21" s="19">
        <v>17</v>
      </c>
      <c r="C21" s="34" t="s">
        <v>213</v>
      </c>
      <c r="D21" s="10" t="s">
        <v>228</v>
      </c>
      <c r="E21" s="10" t="s">
        <v>242</v>
      </c>
      <c r="F21" s="21" t="s">
        <v>478</v>
      </c>
      <c r="G21" s="10" t="s">
        <v>242</v>
      </c>
      <c r="H21" s="21" t="s">
        <v>478</v>
      </c>
      <c r="I21" s="10" t="b">
        <v>0</v>
      </c>
      <c r="J21" s="35">
        <v>1</v>
      </c>
      <c r="K21" s="26">
        <f>'2) Conversión ptdas a variables'!S211</f>
        <v>87964319</v>
      </c>
      <c r="L21" s="26">
        <f>SUMIF('4) Cálculo valor dimensional'!$J$5:$J$100,'5) Cálculo de costos unitarios'!B21,'4) Cálculo valor dimensional'!$V$5:$V$100)</f>
        <v>869794800</v>
      </c>
      <c r="M21" s="26">
        <f t="shared" si="0"/>
        <v>0.10113226590915467</v>
      </c>
      <c r="N21" s="51"/>
      <c r="O21" s="51"/>
      <c r="P21" s="24"/>
    </row>
  </sheetData>
  <mergeCells count="3">
    <mergeCell ref="K1:K2"/>
    <mergeCell ref="L1:L2"/>
    <mergeCell ref="M1:M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9"/>
  <sheetViews>
    <sheetView workbookViewId="0">
      <selection activeCell="F15" sqref="F15"/>
    </sheetView>
  </sheetViews>
  <sheetFormatPr baseColWidth="10" defaultRowHeight="12.75" x14ac:dyDescent="0.2"/>
  <cols>
    <col min="2" max="2" width="39.140625" bestFit="1" customWidth="1"/>
    <col min="3" max="5" width="16.28515625" customWidth="1"/>
    <col min="6" max="6" width="18.140625" customWidth="1"/>
    <col min="7" max="9" width="16.28515625" customWidth="1"/>
  </cols>
  <sheetData>
    <row r="3" spans="2:9" ht="40.5" customHeight="1" x14ac:dyDescent="0.2">
      <c r="B3" s="23" t="s">
        <v>558</v>
      </c>
      <c r="C3" s="23" t="s">
        <v>504</v>
      </c>
      <c r="D3" s="23" t="s">
        <v>505</v>
      </c>
      <c r="E3" s="23" t="s">
        <v>506</v>
      </c>
      <c r="F3" s="23" t="s">
        <v>507</v>
      </c>
      <c r="G3" s="23" t="s">
        <v>508</v>
      </c>
      <c r="H3" s="23" t="s">
        <v>509</v>
      </c>
      <c r="I3" s="23" t="s">
        <v>511</v>
      </c>
    </row>
    <row r="4" spans="2:9" ht="15" x14ac:dyDescent="0.25">
      <c r="B4" s="36" t="s">
        <v>210</v>
      </c>
      <c r="C4" s="37">
        <v>0.36</v>
      </c>
      <c r="D4" s="37">
        <v>0.36</v>
      </c>
      <c r="E4" s="37">
        <v>0.32</v>
      </c>
      <c r="F4" s="37">
        <v>0.38</v>
      </c>
      <c r="G4" s="37">
        <v>0.38</v>
      </c>
      <c r="H4" s="38">
        <f>AVERAGE(C4:G4)</f>
        <v>0.36</v>
      </c>
      <c r="I4" s="38">
        <v>0.35</v>
      </c>
    </row>
    <row r="5" spans="2:9" ht="15" x14ac:dyDescent="0.25">
      <c r="B5" s="36" t="s">
        <v>211</v>
      </c>
      <c r="C5" s="37">
        <v>0.37</v>
      </c>
      <c r="D5" s="37">
        <v>0.34</v>
      </c>
      <c r="E5" s="37">
        <v>0.36</v>
      </c>
      <c r="F5" s="37">
        <v>0.38</v>
      </c>
      <c r="G5" s="37">
        <v>0.31</v>
      </c>
      <c r="H5" s="38">
        <f t="shared" ref="H5:H7" si="0">AVERAGE(C5:G5)</f>
        <v>0.35199999999999998</v>
      </c>
      <c r="I5" s="38">
        <v>0.35</v>
      </c>
    </row>
    <row r="6" spans="2:9" ht="15" x14ac:dyDescent="0.25">
      <c r="B6" s="36" t="s">
        <v>212</v>
      </c>
      <c r="C6" s="37">
        <v>0.15</v>
      </c>
      <c r="D6" s="37">
        <v>0.12</v>
      </c>
      <c r="E6" s="37">
        <v>0.18</v>
      </c>
      <c r="F6" s="37">
        <v>0.12</v>
      </c>
      <c r="G6" s="37">
        <v>0.16</v>
      </c>
      <c r="H6" s="38">
        <f t="shared" si="0"/>
        <v>0.14600000000000002</v>
      </c>
      <c r="I6" s="38">
        <v>0.15</v>
      </c>
    </row>
    <row r="7" spans="2:9" ht="15" x14ac:dyDescent="0.25">
      <c r="B7" s="36" t="s">
        <v>213</v>
      </c>
      <c r="C7" s="37">
        <v>0.12</v>
      </c>
      <c r="D7" s="37">
        <v>0.18</v>
      </c>
      <c r="E7" s="37">
        <v>0.14000000000000001</v>
      </c>
      <c r="F7" s="37">
        <v>0.12</v>
      </c>
      <c r="G7" s="37">
        <v>0.15</v>
      </c>
      <c r="H7" s="38">
        <f t="shared" si="0"/>
        <v>0.14200000000000002</v>
      </c>
      <c r="I7" s="38">
        <v>0.15</v>
      </c>
    </row>
    <row r="8" spans="2:9" ht="15" x14ac:dyDescent="0.2">
      <c r="B8" s="39" t="s">
        <v>510</v>
      </c>
      <c r="C8" s="37">
        <v>1</v>
      </c>
      <c r="D8" s="37">
        <v>1</v>
      </c>
      <c r="E8" s="37">
        <v>1</v>
      </c>
      <c r="F8" s="37">
        <v>1</v>
      </c>
      <c r="G8" s="37">
        <v>1</v>
      </c>
      <c r="H8" s="38">
        <v>1</v>
      </c>
      <c r="I8" s="38">
        <v>1</v>
      </c>
    </row>
    <row r="11" spans="2:9" ht="36" customHeight="1" x14ac:dyDescent="0.2">
      <c r="C11" s="91" t="s">
        <v>514</v>
      </c>
    </row>
    <row r="12" spans="2:9" ht="36" customHeight="1" x14ac:dyDescent="0.2">
      <c r="C12" s="93"/>
    </row>
    <row r="13" spans="2:9" ht="25.5" customHeight="1" x14ac:dyDescent="0.2">
      <c r="B13" s="94" t="s">
        <v>558</v>
      </c>
      <c r="C13" s="31" t="s">
        <v>529</v>
      </c>
      <c r="D13" s="31" t="s">
        <v>530</v>
      </c>
      <c r="E13" s="31" t="s">
        <v>545</v>
      </c>
      <c r="F13" s="31" t="s">
        <v>546</v>
      </c>
      <c r="G13" s="31" t="s">
        <v>547</v>
      </c>
    </row>
    <row r="14" spans="2:9" ht="45" x14ac:dyDescent="0.2">
      <c r="B14" s="94"/>
      <c r="C14" s="55" t="s">
        <v>513</v>
      </c>
      <c r="D14" s="55" t="s">
        <v>515</v>
      </c>
      <c r="E14" s="55" t="s">
        <v>516</v>
      </c>
      <c r="F14" s="55" t="s">
        <v>512</v>
      </c>
      <c r="G14" s="55" t="s">
        <v>517</v>
      </c>
    </row>
    <row r="15" spans="2:9" ht="15" x14ac:dyDescent="0.25">
      <c r="B15" s="36" t="s">
        <v>210</v>
      </c>
      <c r="C15" s="43">
        <f>'2) Conversión ptdas a variables'!C211+'2) Conversión ptdas a variables'!D211</f>
        <v>26966073506.350002</v>
      </c>
      <c r="D15" s="44">
        <f>+C15/$C$19</f>
        <v>0.66454926074810583</v>
      </c>
      <c r="E15" s="45">
        <f>+I4</f>
        <v>0.35</v>
      </c>
      <c r="F15" s="43">
        <f>+$C$19*E15</f>
        <v>14202296631.25</v>
      </c>
      <c r="G15" s="46">
        <f>+F15/C15</f>
        <v>0.52667277006070712</v>
      </c>
      <c r="H15" s="12"/>
      <c r="I15" s="12"/>
    </row>
    <row r="16" spans="2:9" ht="15" x14ac:dyDescent="0.25">
      <c r="B16" s="36" t="s">
        <v>211</v>
      </c>
      <c r="C16" s="43">
        <f>SUM('2) Conversión ptdas a variables'!E211:I211)+SUM('2) Conversión ptdas a variables'!L211:Q211)</f>
        <v>9025922073.5</v>
      </c>
      <c r="D16" s="44">
        <f t="shared" ref="D16:D19" si="1">+C16/$C$19</f>
        <v>0.22243393499991682</v>
      </c>
      <c r="E16" s="45">
        <f t="shared" ref="E16:E19" si="2">+I5</f>
        <v>0.35</v>
      </c>
      <c r="F16" s="43">
        <f t="shared" ref="F16:F19" si="3">+$C$19*E16</f>
        <v>14202296631.25</v>
      </c>
      <c r="G16" s="46">
        <f t="shared" ref="G16:G18" si="4">+F16/C16</f>
        <v>1.57350091387868</v>
      </c>
      <c r="H16" s="12"/>
      <c r="I16" s="12"/>
    </row>
    <row r="17" spans="2:9" ht="15" x14ac:dyDescent="0.25">
      <c r="B17" s="36" t="s">
        <v>212</v>
      </c>
      <c r="C17" s="43">
        <f>'2) Conversión ptdas a variables'!J211+'2) Conversión ptdas a variables'!K211</f>
        <v>4410066161</v>
      </c>
      <c r="D17" s="44">
        <f t="shared" si="1"/>
        <v>0.10868123631171817</v>
      </c>
      <c r="E17" s="45">
        <f t="shared" si="2"/>
        <v>0.15</v>
      </c>
      <c r="F17" s="43">
        <f t="shared" si="3"/>
        <v>6086698556.25</v>
      </c>
      <c r="G17" s="46">
        <f t="shared" si="4"/>
        <v>1.3801830480633464</v>
      </c>
      <c r="H17" s="12"/>
      <c r="I17" s="12"/>
    </row>
    <row r="18" spans="2:9" ht="15" x14ac:dyDescent="0.25">
      <c r="B18" s="36" t="s">
        <v>213</v>
      </c>
      <c r="C18" s="43">
        <f>+'2) Conversión ptdas a variables'!R211+'2) Conversión ptdas a variables'!S211</f>
        <v>175928634.15000001</v>
      </c>
      <c r="D18" s="44">
        <f t="shared" si="1"/>
        <v>4.3355679402592891E-3</v>
      </c>
      <c r="E18" s="45">
        <f t="shared" si="2"/>
        <v>0.15</v>
      </c>
      <c r="F18" s="43">
        <f t="shared" si="3"/>
        <v>6086698556.25</v>
      </c>
      <c r="G18" s="46">
        <f t="shared" si="4"/>
        <v>34.597543405358152</v>
      </c>
      <c r="H18" s="12"/>
      <c r="I18" s="12"/>
    </row>
    <row r="19" spans="2:9" ht="15" x14ac:dyDescent="0.2">
      <c r="B19" s="63" t="s">
        <v>510</v>
      </c>
      <c r="C19" s="43">
        <v>40577990375</v>
      </c>
      <c r="D19" s="44">
        <f t="shared" si="1"/>
        <v>1</v>
      </c>
      <c r="E19" s="45">
        <f t="shared" si="2"/>
        <v>1</v>
      </c>
      <c r="F19" s="43">
        <f t="shared" si="3"/>
        <v>40577990375</v>
      </c>
      <c r="G19" s="47"/>
    </row>
  </sheetData>
  <mergeCells count="2">
    <mergeCell ref="C11:C12"/>
    <mergeCell ref="B13:B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2"/>
  <sheetViews>
    <sheetView topLeftCell="M3" workbookViewId="0">
      <selection activeCell="X9" sqref="X9"/>
    </sheetView>
  </sheetViews>
  <sheetFormatPr baseColWidth="10" defaultRowHeight="12.75" x14ac:dyDescent="0.2"/>
  <cols>
    <col min="1" max="1" width="3.140625" customWidth="1"/>
    <col min="2" max="2" width="7.85546875" customWidth="1"/>
    <col min="3" max="3" width="10.5703125" customWidth="1"/>
    <col min="4" max="4" width="8.42578125" customWidth="1"/>
    <col min="5" max="5" width="10.28515625" customWidth="1"/>
    <col min="6" max="6" width="10.5703125" customWidth="1"/>
    <col min="7" max="7" width="14.5703125" customWidth="1"/>
    <col min="8" max="8" width="17.85546875" customWidth="1"/>
    <col min="9" max="10" width="18.28515625" customWidth="1"/>
    <col min="11" max="11" width="15.7109375" customWidth="1"/>
    <col min="12" max="12" width="16.42578125" customWidth="1"/>
    <col min="13" max="13" width="13.7109375" customWidth="1"/>
    <col min="15" max="15" width="14" customWidth="1"/>
    <col min="17" max="17" width="13.28515625" customWidth="1"/>
    <col min="18" max="20" width="15.28515625" customWidth="1"/>
    <col min="21" max="21" width="18.7109375" customWidth="1"/>
    <col min="22" max="22" width="15.28515625" customWidth="1"/>
    <col min="23" max="24" width="15.7109375" customWidth="1"/>
    <col min="25" max="25" width="21.28515625" customWidth="1"/>
    <col min="26" max="26" width="19.7109375" customWidth="1"/>
    <col min="27" max="28" width="11.7109375" customWidth="1"/>
  </cols>
  <sheetData>
    <row r="1" spans="2:28" ht="56.25" customHeight="1" x14ac:dyDescent="0.2">
      <c r="R1" s="90" t="s">
        <v>492</v>
      </c>
      <c r="S1" s="90" t="s">
        <v>493</v>
      </c>
      <c r="T1" s="90" t="s">
        <v>494</v>
      </c>
      <c r="U1" s="90" t="s">
        <v>495</v>
      </c>
      <c r="V1" s="90" t="s">
        <v>496</v>
      </c>
      <c r="W1" s="90" t="s">
        <v>522</v>
      </c>
      <c r="X1" s="90" t="s">
        <v>523</v>
      </c>
      <c r="Y1" s="90" t="s">
        <v>524</v>
      </c>
      <c r="Z1" s="90" t="s">
        <v>525</v>
      </c>
    </row>
    <row r="2" spans="2:28" ht="56.25" customHeight="1" x14ac:dyDescent="0.2">
      <c r="R2" s="90"/>
      <c r="S2" s="90"/>
      <c r="T2" s="90"/>
      <c r="U2" s="90"/>
      <c r="V2" s="90"/>
      <c r="W2" s="90"/>
      <c r="X2" s="90"/>
      <c r="Y2" s="90"/>
      <c r="Z2" s="90"/>
    </row>
    <row r="3" spans="2:28" ht="25.5" customHeight="1" x14ac:dyDescent="0.2">
      <c r="R3" s="31" t="s">
        <v>529</v>
      </c>
      <c r="S3" s="31" t="s">
        <v>530</v>
      </c>
      <c r="T3" s="31" t="s">
        <v>531</v>
      </c>
      <c r="U3" s="31" t="s">
        <v>532</v>
      </c>
      <c r="V3" s="31" t="s">
        <v>533</v>
      </c>
      <c r="W3" s="48" t="s">
        <v>536</v>
      </c>
      <c r="X3" s="48" t="s">
        <v>537</v>
      </c>
      <c r="Y3" s="48" t="s">
        <v>538</v>
      </c>
      <c r="Z3" s="48" t="s">
        <v>539</v>
      </c>
    </row>
    <row r="4" spans="2:28" ht="45" x14ac:dyDescent="0.2">
      <c r="B4" s="14" t="s">
        <v>246</v>
      </c>
      <c r="C4" s="14" t="s">
        <v>247</v>
      </c>
      <c r="D4" s="14" t="s">
        <v>248</v>
      </c>
      <c r="E4" s="14" t="s">
        <v>249</v>
      </c>
      <c r="F4" s="14" t="s">
        <v>250</v>
      </c>
      <c r="G4" s="14" t="s">
        <v>251</v>
      </c>
      <c r="H4" s="14" t="s">
        <v>252</v>
      </c>
      <c r="I4" s="14" t="s">
        <v>253</v>
      </c>
      <c r="J4" s="15" t="s">
        <v>535</v>
      </c>
      <c r="K4" s="15" t="s">
        <v>558</v>
      </c>
      <c r="L4" s="15" t="s">
        <v>254</v>
      </c>
      <c r="M4" s="15" t="s">
        <v>255</v>
      </c>
      <c r="N4" s="15" t="s">
        <v>256</v>
      </c>
      <c r="O4" s="15" t="s">
        <v>257</v>
      </c>
      <c r="P4" s="15" t="s">
        <v>256</v>
      </c>
      <c r="Q4" s="15" t="s">
        <v>258</v>
      </c>
      <c r="R4" s="27" t="s">
        <v>487</v>
      </c>
      <c r="S4" s="27" t="s">
        <v>488</v>
      </c>
      <c r="T4" s="27" t="s">
        <v>489</v>
      </c>
      <c r="U4" s="23" t="s">
        <v>490</v>
      </c>
      <c r="V4" s="23" t="s">
        <v>491</v>
      </c>
      <c r="W4" s="27" t="s">
        <v>518</v>
      </c>
      <c r="X4" s="27" t="s">
        <v>519</v>
      </c>
      <c r="Y4" s="27" t="s">
        <v>520</v>
      </c>
      <c r="Z4" s="23" t="s">
        <v>521</v>
      </c>
    </row>
    <row r="5" spans="2:28" ht="15" x14ac:dyDescent="0.25">
      <c r="B5" s="16" t="s">
        <v>259</v>
      </c>
      <c r="C5" s="16">
        <v>1</v>
      </c>
      <c r="D5" s="16" t="s">
        <v>260</v>
      </c>
      <c r="E5" s="16" t="s">
        <v>260</v>
      </c>
      <c r="F5" s="16">
        <v>0</v>
      </c>
      <c r="G5" s="17" t="s">
        <v>261</v>
      </c>
      <c r="H5" s="17" t="s">
        <v>262</v>
      </c>
      <c r="I5" s="17" t="s">
        <v>263</v>
      </c>
      <c r="J5" s="49">
        <v>1</v>
      </c>
      <c r="K5" s="17" t="s">
        <v>210</v>
      </c>
      <c r="L5" s="17" t="s">
        <v>210</v>
      </c>
      <c r="M5" s="17" t="s">
        <v>229</v>
      </c>
      <c r="N5" s="17" t="s">
        <v>476</v>
      </c>
      <c r="O5" s="17" t="s">
        <v>229</v>
      </c>
      <c r="P5" s="17" t="s">
        <v>476</v>
      </c>
      <c r="Q5" s="17" t="b">
        <v>1</v>
      </c>
      <c r="R5" s="24">
        <f>VLOOKUP(O5,'3) Valores variables representa'!$C$3:$D$8,2,FALSE)</f>
        <v>8918653</v>
      </c>
      <c r="S5" s="28">
        <v>1</v>
      </c>
      <c r="T5" s="24">
        <f>+R5*S5</f>
        <v>8918653</v>
      </c>
      <c r="U5" s="24">
        <f>IF(Q5=TRUE,'3) Valores variables representa'!$D$8,0)</f>
        <v>2357076</v>
      </c>
      <c r="V5" s="24">
        <f>+T5+U5</f>
        <v>11275729</v>
      </c>
      <c r="W5" s="24">
        <f>VLOOKUP(J5,'5) Cálculo de costos unitarios'!$B$5:$M$21,12,FALSE)</f>
        <v>32.220949661412561</v>
      </c>
      <c r="X5" s="40">
        <v>0.52667277006070712</v>
      </c>
      <c r="Y5" s="24">
        <f>+T5*W5*X5</f>
        <v>151348621.11348581</v>
      </c>
      <c r="Z5" s="24">
        <f>+U5*W5*X5</f>
        <v>39999336.498425342</v>
      </c>
      <c r="AA5" s="24"/>
      <c r="AB5" s="12"/>
    </row>
    <row r="6" spans="2:28" ht="15" x14ac:dyDescent="0.25">
      <c r="B6" s="16" t="s">
        <v>264</v>
      </c>
      <c r="C6" s="16">
        <v>1</v>
      </c>
      <c r="D6" s="16" t="s">
        <v>260</v>
      </c>
      <c r="E6" s="16" t="s">
        <v>265</v>
      </c>
      <c r="F6" s="16">
        <v>0</v>
      </c>
      <c r="G6" s="17" t="s">
        <v>261</v>
      </c>
      <c r="H6" s="17" t="s">
        <v>262</v>
      </c>
      <c r="I6" s="17" t="s">
        <v>266</v>
      </c>
      <c r="J6" s="49">
        <v>1</v>
      </c>
      <c r="K6" s="17" t="s">
        <v>210</v>
      </c>
      <c r="L6" s="17" t="s">
        <v>210</v>
      </c>
      <c r="M6" s="17" t="s">
        <v>229</v>
      </c>
      <c r="N6" s="17" t="s">
        <v>476</v>
      </c>
      <c r="O6" s="17" t="s">
        <v>229</v>
      </c>
      <c r="P6" s="17" t="s">
        <v>476</v>
      </c>
      <c r="Q6" s="17" t="b">
        <v>1</v>
      </c>
      <c r="R6" s="24">
        <f>VLOOKUP(O6,'3) Valores variables representa'!$C$3:$D$8,2,FALSE)</f>
        <v>8918653</v>
      </c>
      <c r="S6" s="28">
        <v>1</v>
      </c>
      <c r="T6" s="24">
        <f t="shared" ref="T6:T69" si="0">+R6*S6</f>
        <v>8918653</v>
      </c>
      <c r="U6" s="24">
        <f>IF(Q6=TRUE,'3) Valores variables representa'!$D$8,0)</f>
        <v>2357076</v>
      </c>
      <c r="V6" s="24">
        <f t="shared" ref="V6:V69" si="1">+T6+U6</f>
        <v>11275729</v>
      </c>
      <c r="W6" s="24">
        <f>VLOOKUP(J6,'5) Cálculo de costos unitarios'!$B$5:$M$21,12,FALSE)</f>
        <v>32.220949661412561</v>
      </c>
      <c r="X6" s="40">
        <v>0.52667277006070712</v>
      </c>
      <c r="Y6" s="24">
        <f t="shared" ref="Y6:Y69" si="2">+T6*W6*X6</f>
        <v>151348621.11348581</v>
      </c>
      <c r="Z6" s="24">
        <f t="shared" ref="Z6:Z69" si="3">+U6*W6*X6</f>
        <v>39999336.498425342</v>
      </c>
      <c r="AA6" s="24"/>
      <c r="AB6" s="12"/>
    </row>
    <row r="7" spans="2:28" ht="15" x14ac:dyDescent="0.25">
      <c r="B7" s="16" t="s">
        <v>267</v>
      </c>
      <c r="C7" s="16">
        <v>1</v>
      </c>
      <c r="D7" s="16" t="s">
        <v>260</v>
      </c>
      <c r="E7" s="16" t="s">
        <v>268</v>
      </c>
      <c r="F7" s="16">
        <v>0</v>
      </c>
      <c r="G7" s="17" t="s">
        <v>261</v>
      </c>
      <c r="H7" s="17" t="s">
        <v>262</v>
      </c>
      <c r="I7" s="17" t="s">
        <v>269</v>
      </c>
      <c r="J7" s="49">
        <v>1</v>
      </c>
      <c r="K7" s="17" t="s">
        <v>210</v>
      </c>
      <c r="L7" s="17" t="s">
        <v>210</v>
      </c>
      <c r="M7" s="17" t="s">
        <v>229</v>
      </c>
      <c r="N7" s="17" t="s">
        <v>476</v>
      </c>
      <c r="O7" s="17" t="s">
        <v>229</v>
      </c>
      <c r="P7" s="17" t="s">
        <v>476</v>
      </c>
      <c r="Q7" s="17" t="b">
        <v>1</v>
      </c>
      <c r="R7" s="24">
        <f>VLOOKUP(O7,'3) Valores variables representa'!$C$3:$D$8,2,FALSE)</f>
        <v>8918653</v>
      </c>
      <c r="S7" s="28">
        <v>1</v>
      </c>
      <c r="T7" s="24">
        <f t="shared" si="0"/>
        <v>8918653</v>
      </c>
      <c r="U7" s="24">
        <f>IF(Q7=TRUE,'3) Valores variables representa'!$D$8,0)</f>
        <v>2357076</v>
      </c>
      <c r="V7" s="24">
        <f t="shared" si="1"/>
        <v>11275729</v>
      </c>
      <c r="W7" s="24">
        <f>VLOOKUP(J7,'5) Cálculo de costos unitarios'!$B$5:$M$21,12,FALSE)</f>
        <v>32.220949661412561</v>
      </c>
      <c r="X7" s="40">
        <v>0.52667277006070712</v>
      </c>
      <c r="Y7" s="24">
        <f t="shared" si="2"/>
        <v>151348621.11348581</v>
      </c>
      <c r="Z7" s="24">
        <f t="shared" si="3"/>
        <v>39999336.498425342</v>
      </c>
      <c r="AA7" s="24"/>
      <c r="AB7" s="12"/>
    </row>
    <row r="8" spans="2:28" ht="15" x14ac:dyDescent="0.25">
      <c r="B8" s="16" t="s">
        <v>270</v>
      </c>
      <c r="C8" s="16">
        <v>1</v>
      </c>
      <c r="D8" s="16" t="s">
        <v>260</v>
      </c>
      <c r="E8" s="16" t="s">
        <v>271</v>
      </c>
      <c r="F8" s="16">
        <v>0</v>
      </c>
      <c r="G8" s="17" t="s">
        <v>261</v>
      </c>
      <c r="H8" s="17" t="s">
        <v>262</v>
      </c>
      <c r="I8" s="17" t="s">
        <v>272</v>
      </c>
      <c r="J8" s="49">
        <v>1</v>
      </c>
      <c r="K8" s="17" t="s">
        <v>210</v>
      </c>
      <c r="L8" s="17" t="s">
        <v>210</v>
      </c>
      <c r="M8" s="17" t="s">
        <v>229</v>
      </c>
      <c r="N8" s="17" t="s">
        <v>476</v>
      </c>
      <c r="O8" s="17" t="s">
        <v>229</v>
      </c>
      <c r="P8" s="17" t="s">
        <v>476</v>
      </c>
      <c r="Q8" s="17" t="b">
        <v>1</v>
      </c>
      <c r="R8" s="24">
        <f>VLOOKUP(O8,'3) Valores variables representa'!$C$3:$D$8,2,FALSE)</f>
        <v>8918653</v>
      </c>
      <c r="S8" s="28">
        <v>1</v>
      </c>
      <c r="T8" s="24">
        <f t="shared" si="0"/>
        <v>8918653</v>
      </c>
      <c r="U8" s="24">
        <f>IF(Q8=TRUE,'3) Valores variables representa'!$D$8,0)</f>
        <v>2357076</v>
      </c>
      <c r="V8" s="24">
        <f t="shared" si="1"/>
        <v>11275729</v>
      </c>
      <c r="W8" s="24">
        <f>VLOOKUP(J8,'5) Cálculo de costos unitarios'!$B$5:$M$21,12,FALSE)</f>
        <v>32.220949661412561</v>
      </c>
      <c r="X8" s="40">
        <v>0.52667277006070712</v>
      </c>
      <c r="Y8" s="24">
        <f t="shared" si="2"/>
        <v>151348621.11348581</v>
      </c>
      <c r="Z8" s="24">
        <f t="shared" si="3"/>
        <v>39999336.498425342</v>
      </c>
      <c r="AA8" s="24"/>
      <c r="AB8" s="12"/>
    </row>
    <row r="9" spans="2:28" ht="15" x14ac:dyDescent="0.25">
      <c r="B9" s="16" t="s">
        <v>273</v>
      </c>
      <c r="C9" s="16">
        <v>1</v>
      </c>
      <c r="D9" s="16" t="s">
        <v>260</v>
      </c>
      <c r="E9" s="16" t="s">
        <v>274</v>
      </c>
      <c r="F9" s="16">
        <v>0</v>
      </c>
      <c r="G9" s="17" t="s">
        <v>261</v>
      </c>
      <c r="H9" s="17" t="s">
        <v>262</v>
      </c>
      <c r="I9" s="17" t="s">
        <v>275</v>
      </c>
      <c r="J9" s="49">
        <v>1</v>
      </c>
      <c r="K9" s="17" t="s">
        <v>210</v>
      </c>
      <c r="L9" s="17" t="s">
        <v>210</v>
      </c>
      <c r="M9" s="17" t="s">
        <v>229</v>
      </c>
      <c r="N9" s="17" t="s">
        <v>476</v>
      </c>
      <c r="O9" s="17" t="s">
        <v>229</v>
      </c>
      <c r="P9" s="17" t="s">
        <v>476</v>
      </c>
      <c r="Q9" s="17" t="b">
        <v>1</v>
      </c>
      <c r="R9" s="24">
        <f>VLOOKUP(O9,'3) Valores variables representa'!$C$3:$D$8,2,FALSE)</f>
        <v>8918653</v>
      </c>
      <c r="S9" s="28">
        <v>1</v>
      </c>
      <c r="T9" s="24">
        <f t="shared" si="0"/>
        <v>8918653</v>
      </c>
      <c r="U9" s="24">
        <f>IF(Q9=TRUE,'3) Valores variables representa'!$D$8,0)</f>
        <v>2357076</v>
      </c>
      <c r="V9" s="24">
        <f t="shared" si="1"/>
        <v>11275729</v>
      </c>
      <c r="W9" s="24">
        <f>VLOOKUP(J9,'5) Cálculo de costos unitarios'!$B$5:$M$21,12,FALSE)</f>
        <v>32.220949661412561</v>
      </c>
      <c r="X9" s="40">
        <v>0.52667277006070712</v>
      </c>
      <c r="Y9" s="24">
        <f t="shared" si="2"/>
        <v>151348621.11348581</v>
      </c>
      <c r="Z9" s="24">
        <f t="shared" si="3"/>
        <v>39999336.498425342</v>
      </c>
      <c r="AA9" s="24"/>
      <c r="AB9" s="12"/>
    </row>
    <row r="10" spans="2:28" ht="15" x14ac:dyDescent="0.25">
      <c r="B10" s="16" t="s">
        <v>276</v>
      </c>
      <c r="C10" s="16">
        <v>1</v>
      </c>
      <c r="D10" s="16" t="s">
        <v>260</v>
      </c>
      <c r="E10" s="16" t="s">
        <v>277</v>
      </c>
      <c r="F10" s="16">
        <v>0</v>
      </c>
      <c r="G10" s="17" t="s">
        <v>261</v>
      </c>
      <c r="H10" s="17" t="s">
        <v>262</v>
      </c>
      <c r="I10" s="17" t="s">
        <v>278</v>
      </c>
      <c r="J10" s="49">
        <v>1</v>
      </c>
      <c r="K10" s="17" t="s">
        <v>210</v>
      </c>
      <c r="L10" s="17" t="s">
        <v>210</v>
      </c>
      <c r="M10" s="17" t="s">
        <v>229</v>
      </c>
      <c r="N10" s="17" t="s">
        <v>476</v>
      </c>
      <c r="O10" s="17" t="s">
        <v>229</v>
      </c>
      <c r="P10" s="17" t="s">
        <v>476</v>
      </c>
      <c r="Q10" s="17" t="b">
        <v>1</v>
      </c>
      <c r="R10" s="24">
        <f>VLOOKUP(O10,'3) Valores variables representa'!$C$3:$D$8,2,FALSE)</f>
        <v>8918653</v>
      </c>
      <c r="S10" s="28">
        <v>1</v>
      </c>
      <c r="T10" s="24">
        <f t="shared" si="0"/>
        <v>8918653</v>
      </c>
      <c r="U10" s="24">
        <f>IF(Q10=TRUE,'3) Valores variables representa'!$D$8,0)</f>
        <v>2357076</v>
      </c>
      <c r="V10" s="24">
        <f t="shared" si="1"/>
        <v>11275729</v>
      </c>
      <c r="W10" s="24">
        <f>VLOOKUP(J10,'5) Cálculo de costos unitarios'!$B$5:$M$21,12,FALSE)</f>
        <v>32.220949661412561</v>
      </c>
      <c r="X10" s="40">
        <v>0.52667277006070712</v>
      </c>
      <c r="Y10" s="24">
        <f t="shared" si="2"/>
        <v>151348621.11348581</v>
      </c>
      <c r="Z10" s="24">
        <f t="shared" si="3"/>
        <v>39999336.498425342</v>
      </c>
      <c r="AA10" s="24"/>
      <c r="AB10" s="12"/>
    </row>
    <row r="11" spans="2:28" ht="15" x14ac:dyDescent="0.25">
      <c r="B11" s="16" t="s">
        <v>279</v>
      </c>
      <c r="C11" s="16">
        <v>1</v>
      </c>
      <c r="D11" s="16" t="s">
        <v>260</v>
      </c>
      <c r="E11" s="16" t="s">
        <v>280</v>
      </c>
      <c r="F11" s="16">
        <v>0</v>
      </c>
      <c r="G11" s="17" t="s">
        <v>261</v>
      </c>
      <c r="H11" s="17" t="s">
        <v>262</v>
      </c>
      <c r="I11" s="17" t="s">
        <v>281</v>
      </c>
      <c r="J11" s="49">
        <v>1</v>
      </c>
      <c r="K11" s="17" t="s">
        <v>210</v>
      </c>
      <c r="L11" s="17" t="s">
        <v>210</v>
      </c>
      <c r="M11" s="17" t="s">
        <v>229</v>
      </c>
      <c r="N11" s="17" t="s">
        <v>476</v>
      </c>
      <c r="O11" s="17" t="s">
        <v>229</v>
      </c>
      <c r="P11" s="17" t="s">
        <v>476</v>
      </c>
      <c r="Q11" s="17" t="b">
        <v>1</v>
      </c>
      <c r="R11" s="24">
        <f>VLOOKUP(O11,'3) Valores variables representa'!$C$3:$D$8,2,FALSE)</f>
        <v>8918653</v>
      </c>
      <c r="S11" s="28">
        <v>1</v>
      </c>
      <c r="T11" s="24">
        <f t="shared" si="0"/>
        <v>8918653</v>
      </c>
      <c r="U11" s="24">
        <f>IF(Q11=TRUE,'3) Valores variables representa'!$D$8,0)</f>
        <v>2357076</v>
      </c>
      <c r="V11" s="24">
        <f t="shared" si="1"/>
        <v>11275729</v>
      </c>
      <c r="W11" s="24">
        <f>VLOOKUP(J11,'5) Cálculo de costos unitarios'!$B$5:$M$21,12,FALSE)</f>
        <v>32.220949661412561</v>
      </c>
      <c r="X11" s="40">
        <v>0.52667277006070712</v>
      </c>
      <c r="Y11" s="24">
        <f t="shared" si="2"/>
        <v>151348621.11348581</v>
      </c>
      <c r="Z11" s="24">
        <f t="shared" si="3"/>
        <v>39999336.498425342</v>
      </c>
      <c r="AA11" s="24"/>
      <c r="AB11" s="12"/>
    </row>
    <row r="12" spans="2:28" ht="15" x14ac:dyDescent="0.25">
      <c r="B12" s="16" t="s">
        <v>282</v>
      </c>
      <c r="C12" s="16">
        <v>1</v>
      </c>
      <c r="D12" s="16" t="s">
        <v>260</v>
      </c>
      <c r="E12" s="16" t="s">
        <v>283</v>
      </c>
      <c r="F12" s="16">
        <v>0</v>
      </c>
      <c r="G12" s="17" t="s">
        <v>261</v>
      </c>
      <c r="H12" s="17" t="s">
        <v>262</v>
      </c>
      <c r="I12" s="17" t="s">
        <v>284</v>
      </c>
      <c r="J12" s="49">
        <v>1</v>
      </c>
      <c r="K12" s="17" t="s">
        <v>210</v>
      </c>
      <c r="L12" s="17" t="s">
        <v>210</v>
      </c>
      <c r="M12" s="17" t="s">
        <v>229</v>
      </c>
      <c r="N12" s="17" t="s">
        <v>476</v>
      </c>
      <c r="O12" s="17" t="s">
        <v>229</v>
      </c>
      <c r="P12" s="17" t="s">
        <v>476</v>
      </c>
      <c r="Q12" s="17" t="b">
        <v>1</v>
      </c>
      <c r="R12" s="24">
        <f>VLOOKUP(O12,'3) Valores variables representa'!$C$3:$D$8,2,FALSE)</f>
        <v>8918653</v>
      </c>
      <c r="S12" s="28">
        <v>1</v>
      </c>
      <c r="T12" s="24">
        <f t="shared" si="0"/>
        <v>8918653</v>
      </c>
      <c r="U12" s="24">
        <f>IF(Q12=TRUE,'3) Valores variables representa'!$D$8,0)</f>
        <v>2357076</v>
      </c>
      <c r="V12" s="24">
        <f t="shared" si="1"/>
        <v>11275729</v>
      </c>
      <c r="W12" s="24">
        <f>VLOOKUP(J12,'5) Cálculo de costos unitarios'!$B$5:$M$21,12,FALSE)</f>
        <v>32.220949661412561</v>
      </c>
      <c r="X12" s="40">
        <v>0.52667277006070712</v>
      </c>
      <c r="Y12" s="24">
        <f t="shared" si="2"/>
        <v>151348621.11348581</v>
      </c>
      <c r="Z12" s="24">
        <f t="shared" si="3"/>
        <v>39999336.498425342</v>
      </c>
      <c r="AA12" s="24"/>
      <c r="AB12" s="12"/>
    </row>
    <row r="13" spans="2:28" ht="15" x14ac:dyDescent="0.25">
      <c r="B13" s="16" t="s">
        <v>285</v>
      </c>
      <c r="C13" s="16">
        <v>1</v>
      </c>
      <c r="D13" s="16" t="s">
        <v>260</v>
      </c>
      <c r="E13" s="16" t="s">
        <v>286</v>
      </c>
      <c r="F13" s="16">
        <v>0</v>
      </c>
      <c r="G13" s="17" t="s">
        <v>261</v>
      </c>
      <c r="H13" s="17" t="s">
        <v>262</v>
      </c>
      <c r="I13" s="17" t="s">
        <v>287</v>
      </c>
      <c r="J13" s="49">
        <v>1</v>
      </c>
      <c r="K13" s="17" t="s">
        <v>210</v>
      </c>
      <c r="L13" s="17" t="s">
        <v>210</v>
      </c>
      <c r="M13" s="17" t="s">
        <v>229</v>
      </c>
      <c r="N13" s="17" t="s">
        <v>476</v>
      </c>
      <c r="O13" s="17" t="s">
        <v>229</v>
      </c>
      <c r="P13" s="17" t="s">
        <v>476</v>
      </c>
      <c r="Q13" s="17" t="b">
        <v>1</v>
      </c>
      <c r="R13" s="24">
        <f>VLOOKUP(O13,'3) Valores variables representa'!$C$3:$D$8,2,FALSE)</f>
        <v>8918653</v>
      </c>
      <c r="S13" s="28">
        <v>1</v>
      </c>
      <c r="T13" s="24">
        <f t="shared" si="0"/>
        <v>8918653</v>
      </c>
      <c r="U13" s="24">
        <f>IF(Q13=TRUE,'3) Valores variables representa'!$D$8,0)</f>
        <v>2357076</v>
      </c>
      <c r="V13" s="24">
        <f t="shared" si="1"/>
        <v>11275729</v>
      </c>
      <c r="W13" s="24">
        <f>VLOOKUP(J13,'5) Cálculo de costos unitarios'!$B$5:$M$21,12,FALSE)</f>
        <v>32.220949661412561</v>
      </c>
      <c r="X13" s="40">
        <v>0.52667277006070712</v>
      </c>
      <c r="Y13" s="24">
        <f t="shared" si="2"/>
        <v>151348621.11348581</v>
      </c>
      <c r="Z13" s="24">
        <f t="shared" si="3"/>
        <v>39999336.498425342</v>
      </c>
      <c r="AA13" s="24"/>
      <c r="AB13" s="12"/>
    </row>
    <row r="14" spans="2:28" ht="15" x14ac:dyDescent="0.25">
      <c r="B14" s="16" t="s">
        <v>288</v>
      </c>
      <c r="C14" s="16">
        <v>1</v>
      </c>
      <c r="D14" s="16" t="s">
        <v>260</v>
      </c>
      <c r="E14" s="16" t="s">
        <v>289</v>
      </c>
      <c r="F14" s="16">
        <v>0</v>
      </c>
      <c r="G14" s="17" t="s">
        <v>261</v>
      </c>
      <c r="H14" s="17" t="s">
        <v>262</v>
      </c>
      <c r="I14" s="17" t="s">
        <v>290</v>
      </c>
      <c r="J14" s="49">
        <v>1</v>
      </c>
      <c r="K14" s="17" t="s">
        <v>210</v>
      </c>
      <c r="L14" s="17" t="s">
        <v>210</v>
      </c>
      <c r="M14" s="17" t="s">
        <v>229</v>
      </c>
      <c r="N14" s="17" t="s">
        <v>476</v>
      </c>
      <c r="O14" s="17" t="s">
        <v>229</v>
      </c>
      <c r="P14" s="17" t="s">
        <v>476</v>
      </c>
      <c r="Q14" s="17" t="b">
        <v>1</v>
      </c>
      <c r="R14" s="24">
        <f>VLOOKUP(O14,'3) Valores variables representa'!$C$3:$D$8,2,FALSE)</f>
        <v>8918653</v>
      </c>
      <c r="S14" s="28">
        <v>1</v>
      </c>
      <c r="T14" s="24">
        <f t="shared" si="0"/>
        <v>8918653</v>
      </c>
      <c r="U14" s="24">
        <f>IF(Q14=TRUE,'3) Valores variables representa'!$D$8,0)</f>
        <v>2357076</v>
      </c>
      <c r="V14" s="24">
        <f t="shared" si="1"/>
        <v>11275729</v>
      </c>
      <c r="W14" s="24">
        <f>VLOOKUP(J14,'5) Cálculo de costos unitarios'!$B$5:$M$21,12,FALSE)</f>
        <v>32.220949661412561</v>
      </c>
      <c r="X14" s="40">
        <v>0.52667277006070712</v>
      </c>
      <c r="Y14" s="24">
        <f t="shared" si="2"/>
        <v>151348621.11348581</v>
      </c>
      <c r="Z14" s="24">
        <f t="shared" si="3"/>
        <v>39999336.498425342</v>
      </c>
      <c r="AA14" s="24"/>
      <c r="AB14" s="12"/>
    </row>
    <row r="15" spans="2:28" ht="15" x14ac:dyDescent="0.25">
      <c r="B15" s="16" t="s">
        <v>291</v>
      </c>
      <c r="C15" s="16">
        <v>1</v>
      </c>
      <c r="D15" s="16" t="s">
        <v>260</v>
      </c>
      <c r="E15" s="16" t="s">
        <v>292</v>
      </c>
      <c r="F15" s="16">
        <v>0</v>
      </c>
      <c r="G15" s="17" t="s">
        <v>261</v>
      </c>
      <c r="H15" s="17" t="s">
        <v>262</v>
      </c>
      <c r="I15" s="17" t="s">
        <v>293</v>
      </c>
      <c r="J15" s="49">
        <v>1</v>
      </c>
      <c r="K15" s="17" t="s">
        <v>210</v>
      </c>
      <c r="L15" s="17" t="s">
        <v>210</v>
      </c>
      <c r="M15" s="17" t="s">
        <v>229</v>
      </c>
      <c r="N15" s="17" t="s">
        <v>476</v>
      </c>
      <c r="O15" s="17" t="s">
        <v>229</v>
      </c>
      <c r="P15" s="17" t="s">
        <v>476</v>
      </c>
      <c r="Q15" s="17" t="b">
        <v>1</v>
      </c>
      <c r="R15" s="24">
        <f>VLOOKUP(O15,'3) Valores variables representa'!$C$3:$D$8,2,FALSE)</f>
        <v>8918653</v>
      </c>
      <c r="S15" s="28">
        <v>1</v>
      </c>
      <c r="T15" s="24">
        <f t="shared" si="0"/>
        <v>8918653</v>
      </c>
      <c r="U15" s="24">
        <f>IF(Q15=TRUE,'3) Valores variables representa'!$D$8,0)</f>
        <v>2357076</v>
      </c>
      <c r="V15" s="24">
        <f t="shared" si="1"/>
        <v>11275729</v>
      </c>
      <c r="W15" s="24">
        <f>VLOOKUP(J15,'5) Cálculo de costos unitarios'!$B$5:$M$21,12,FALSE)</f>
        <v>32.220949661412561</v>
      </c>
      <c r="X15" s="40">
        <v>0.52667277006070712</v>
      </c>
      <c r="Y15" s="24">
        <f t="shared" si="2"/>
        <v>151348621.11348581</v>
      </c>
      <c r="Z15" s="24">
        <f t="shared" si="3"/>
        <v>39999336.498425342</v>
      </c>
      <c r="AA15" s="24"/>
      <c r="AB15" s="12"/>
    </row>
    <row r="16" spans="2:28" ht="15" x14ac:dyDescent="0.25">
      <c r="B16" s="16" t="s">
        <v>294</v>
      </c>
      <c r="C16" s="16">
        <v>1</v>
      </c>
      <c r="D16" s="16" t="s">
        <v>260</v>
      </c>
      <c r="E16" s="16" t="s">
        <v>295</v>
      </c>
      <c r="F16" s="16">
        <v>0</v>
      </c>
      <c r="G16" s="17" t="s">
        <v>261</v>
      </c>
      <c r="H16" s="17" t="s">
        <v>262</v>
      </c>
      <c r="I16" s="17" t="s">
        <v>296</v>
      </c>
      <c r="J16" s="49">
        <v>2</v>
      </c>
      <c r="K16" s="17" t="s">
        <v>210</v>
      </c>
      <c r="L16" s="17" t="s">
        <v>214</v>
      </c>
      <c r="M16" s="17" t="s">
        <v>230</v>
      </c>
      <c r="N16" s="17" t="s">
        <v>476</v>
      </c>
      <c r="O16" s="17" t="s">
        <v>229</v>
      </c>
      <c r="P16" s="17" t="s">
        <v>476</v>
      </c>
      <c r="Q16" s="17" t="b">
        <v>1</v>
      </c>
      <c r="R16" s="24">
        <f>VLOOKUP(O16,'3) Valores variables representa'!$C$3:$D$8,2,FALSE)</f>
        <v>8918653</v>
      </c>
      <c r="S16" s="28">
        <v>0.52339999999999998</v>
      </c>
      <c r="T16" s="24">
        <f t="shared" si="0"/>
        <v>4668022.9802000001</v>
      </c>
      <c r="U16" s="24">
        <f>IF(Q16=TRUE,'3) Valores variables representa'!$D$8,0)</f>
        <v>2357076</v>
      </c>
      <c r="V16" s="24">
        <f t="shared" si="1"/>
        <v>7025098.9802000001</v>
      </c>
      <c r="W16" s="24">
        <f>VLOOKUP(J16,'5) Cálculo de costos unitarios'!$B$5:$M$21,12,FALSE)</f>
        <v>11.499619468379374</v>
      </c>
      <c r="X16" s="40">
        <v>0.52667277006070712</v>
      </c>
      <c r="Y16" s="24">
        <f t="shared" si="2"/>
        <v>28272051.282597311</v>
      </c>
      <c r="Z16" s="24">
        <f t="shared" si="3"/>
        <v>14275716.685980024</v>
      </c>
      <c r="AA16" s="24"/>
      <c r="AB16" s="12"/>
    </row>
    <row r="17" spans="2:28" ht="15" x14ac:dyDescent="0.25">
      <c r="B17" s="16" t="s">
        <v>297</v>
      </c>
      <c r="C17" s="16">
        <v>1</v>
      </c>
      <c r="D17" s="16" t="s">
        <v>260</v>
      </c>
      <c r="E17" s="16" t="s">
        <v>298</v>
      </c>
      <c r="F17" s="16">
        <v>0</v>
      </c>
      <c r="G17" s="17" t="s">
        <v>261</v>
      </c>
      <c r="H17" s="17" t="s">
        <v>262</v>
      </c>
      <c r="I17" s="17" t="s">
        <v>299</v>
      </c>
      <c r="J17" s="49">
        <v>1</v>
      </c>
      <c r="K17" s="17" t="s">
        <v>210</v>
      </c>
      <c r="L17" s="17" t="s">
        <v>210</v>
      </c>
      <c r="M17" s="17" t="s">
        <v>229</v>
      </c>
      <c r="N17" s="17" t="s">
        <v>476</v>
      </c>
      <c r="O17" s="17" t="s">
        <v>229</v>
      </c>
      <c r="P17" s="17" t="s">
        <v>476</v>
      </c>
      <c r="Q17" s="17" t="b">
        <v>1</v>
      </c>
      <c r="R17" s="24">
        <f>VLOOKUP(O17,'3) Valores variables representa'!$C$3:$D$8,2,FALSE)</f>
        <v>8918653</v>
      </c>
      <c r="S17" s="28">
        <v>1</v>
      </c>
      <c r="T17" s="24">
        <f t="shared" si="0"/>
        <v>8918653</v>
      </c>
      <c r="U17" s="24">
        <f>IF(Q17=TRUE,'3) Valores variables representa'!$D$8,0)</f>
        <v>2357076</v>
      </c>
      <c r="V17" s="24">
        <f t="shared" si="1"/>
        <v>11275729</v>
      </c>
      <c r="W17" s="24">
        <f>VLOOKUP(J17,'5) Cálculo de costos unitarios'!$B$5:$M$21,12,FALSE)</f>
        <v>32.220949661412561</v>
      </c>
      <c r="X17" s="40">
        <v>0.52667277006070712</v>
      </c>
      <c r="Y17" s="24">
        <f t="shared" si="2"/>
        <v>151348621.11348581</v>
      </c>
      <c r="Z17" s="24">
        <f t="shared" si="3"/>
        <v>39999336.498425342</v>
      </c>
      <c r="AA17" s="24"/>
      <c r="AB17" s="12"/>
    </row>
    <row r="18" spans="2:28" ht="15" x14ac:dyDescent="0.25">
      <c r="B18" s="16" t="s">
        <v>300</v>
      </c>
      <c r="C18" s="16">
        <v>1</v>
      </c>
      <c r="D18" s="16" t="s">
        <v>260</v>
      </c>
      <c r="E18" s="16" t="s">
        <v>301</v>
      </c>
      <c r="F18" s="16">
        <v>0</v>
      </c>
      <c r="G18" s="17" t="s">
        <v>261</v>
      </c>
      <c r="H18" s="17" t="s">
        <v>262</v>
      </c>
      <c r="I18" s="17" t="s">
        <v>302</v>
      </c>
      <c r="J18" s="49">
        <v>1</v>
      </c>
      <c r="K18" s="17" t="s">
        <v>210</v>
      </c>
      <c r="L18" s="17" t="s">
        <v>210</v>
      </c>
      <c r="M18" s="17" t="s">
        <v>229</v>
      </c>
      <c r="N18" s="17" t="s">
        <v>476</v>
      </c>
      <c r="O18" s="17" t="s">
        <v>229</v>
      </c>
      <c r="P18" s="17" t="s">
        <v>476</v>
      </c>
      <c r="Q18" s="17" t="b">
        <v>1</v>
      </c>
      <c r="R18" s="24">
        <f>VLOOKUP(O18,'3) Valores variables representa'!$C$3:$D$8,2,FALSE)</f>
        <v>8918653</v>
      </c>
      <c r="S18" s="28">
        <v>1</v>
      </c>
      <c r="T18" s="24">
        <f t="shared" si="0"/>
        <v>8918653</v>
      </c>
      <c r="U18" s="24">
        <f>IF(Q18=TRUE,'3) Valores variables representa'!$D$8,0)</f>
        <v>2357076</v>
      </c>
      <c r="V18" s="24">
        <f t="shared" si="1"/>
        <v>11275729</v>
      </c>
      <c r="W18" s="24">
        <f>VLOOKUP(J18,'5) Cálculo de costos unitarios'!$B$5:$M$21,12,FALSE)</f>
        <v>32.220949661412561</v>
      </c>
      <c r="X18" s="40">
        <v>0.52667277006070712</v>
      </c>
      <c r="Y18" s="24">
        <f t="shared" si="2"/>
        <v>151348621.11348581</v>
      </c>
      <c r="Z18" s="24">
        <f t="shared" si="3"/>
        <v>39999336.498425342</v>
      </c>
      <c r="AA18" s="24"/>
      <c r="AB18" s="12"/>
    </row>
    <row r="19" spans="2:28" ht="15" x14ac:dyDescent="0.25">
      <c r="B19" s="16" t="s">
        <v>303</v>
      </c>
      <c r="C19" s="16">
        <v>1</v>
      </c>
      <c r="D19" s="16" t="s">
        <v>260</v>
      </c>
      <c r="E19" s="16" t="s">
        <v>304</v>
      </c>
      <c r="F19" s="16">
        <v>0</v>
      </c>
      <c r="G19" s="17" t="s">
        <v>261</v>
      </c>
      <c r="H19" s="17" t="s">
        <v>262</v>
      </c>
      <c r="I19" s="17" t="s">
        <v>305</v>
      </c>
      <c r="J19" s="49">
        <v>1</v>
      </c>
      <c r="K19" s="17" t="s">
        <v>210</v>
      </c>
      <c r="L19" s="17" t="s">
        <v>210</v>
      </c>
      <c r="M19" s="17" t="s">
        <v>229</v>
      </c>
      <c r="N19" s="17" t="s">
        <v>476</v>
      </c>
      <c r="O19" s="17" t="s">
        <v>229</v>
      </c>
      <c r="P19" s="17" t="s">
        <v>476</v>
      </c>
      <c r="Q19" s="17" t="b">
        <v>1</v>
      </c>
      <c r="R19" s="24">
        <f>VLOOKUP(O19,'3) Valores variables representa'!$C$3:$D$8,2,FALSE)</f>
        <v>8918653</v>
      </c>
      <c r="S19" s="28">
        <v>1</v>
      </c>
      <c r="T19" s="24">
        <f t="shared" si="0"/>
        <v>8918653</v>
      </c>
      <c r="U19" s="24">
        <f>IF(Q19=TRUE,'3) Valores variables representa'!$D$8,0)</f>
        <v>2357076</v>
      </c>
      <c r="V19" s="24">
        <f t="shared" si="1"/>
        <v>11275729</v>
      </c>
      <c r="W19" s="24">
        <f>VLOOKUP(J19,'5) Cálculo de costos unitarios'!$B$5:$M$21,12,FALSE)</f>
        <v>32.220949661412561</v>
      </c>
      <c r="X19" s="40">
        <v>0.52667277006070701</v>
      </c>
      <c r="Y19" s="24">
        <f t="shared" si="2"/>
        <v>151348621.11348578</v>
      </c>
      <c r="Z19" s="24">
        <f t="shared" si="3"/>
        <v>39999336.498425335</v>
      </c>
      <c r="AA19" s="24"/>
      <c r="AB19" s="12"/>
    </row>
    <row r="20" spans="2:28" ht="15" x14ac:dyDescent="0.25">
      <c r="B20" s="16" t="s">
        <v>306</v>
      </c>
      <c r="C20" s="16">
        <v>1</v>
      </c>
      <c r="D20" s="16" t="s">
        <v>265</v>
      </c>
      <c r="E20" s="16" t="s">
        <v>260</v>
      </c>
      <c r="F20" s="16">
        <v>0</v>
      </c>
      <c r="G20" s="17" t="s">
        <v>261</v>
      </c>
      <c r="H20" s="17" t="s">
        <v>307</v>
      </c>
      <c r="I20" s="17" t="s">
        <v>308</v>
      </c>
      <c r="J20" s="49">
        <v>1</v>
      </c>
      <c r="K20" s="17" t="s">
        <v>210</v>
      </c>
      <c r="L20" s="17" t="s">
        <v>210</v>
      </c>
      <c r="M20" s="17" t="s">
        <v>229</v>
      </c>
      <c r="N20" s="17" t="s">
        <v>476</v>
      </c>
      <c r="O20" s="17" t="s">
        <v>229</v>
      </c>
      <c r="P20" s="17" t="s">
        <v>476</v>
      </c>
      <c r="Q20" s="17" t="b">
        <v>1</v>
      </c>
      <c r="R20" s="24">
        <f>VLOOKUP(O20,'3) Valores variables representa'!$C$3:$D$8,2,FALSE)</f>
        <v>8918653</v>
      </c>
      <c r="S20" s="28">
        <v>1</v>
      </c>
      <c r="T20" s="24">
        <f t="shared" si="0"/>
        <v>8918653</v>
      </c>
      <c r="U20" s="24">
        <f>IF(Q20=TRUE,'3) Valores variables representa'!$D$8,0)</f>
        <v>2357076</v>
      </c>
      <c r="V20" s="24">
        <f t="shared" si="1"/>
        <v>11275729</v>
      </c>
      <c r="W20" s="24">
        <f>VLOOKUP(J20,'5) Cálculo de costos unitarios'!$B$5:$M$21,12,FALSE)</f>
        <v>32.220949661412561</v>
      </c>
      <c r="X20" s="40">
        <v>0.52667277008661895</v>
      </c>
      <c r="Y20" s="24">
        <f>+T20*W20*X20</f>
        <v>151348621.12093204</v>
      </c>
      <c r="Z20" s="24">
        <f t="shared" si="3"/>
        <v>39999336.500393271</v>
      </c>
      <c r="AA20" s="24"/>
      <c r="AB20" s="12"/>
    </row>
    <row r="21" spans="2:28" ht="15" x14ac:dyDescent="0.25">
      <c r="B21" s="16" t="s">
        <v>309</v>
      </c>
      <c r="C21" s="16">
        <v>1</v>
      </c>
      <c r="D21" s="16" t="s">
        <v>265</v>
      </c>
      <c r="E21" s="16" t="s">
        <v>265</v>
      </c>
      <c r="F21" s="16">
        <v>0</v>
      </c>
      <c r="G21" s="17" t="s">
        <v>261</v>
      </c>
      <c r="H21" s="17" t="s">
        <v>307</v>
      </c>
      <c r="I21" s="17" t="s">
        <v>310</v>
      </c>
      <c r="J21" s="49">
        <v>1</v>
      </c>
      <c r="K21" s="17" t="s">
        <v>210</v>
      </c>
      <c r="L21" s="17" t="s">
        <v>210</v>
      </c>
      <c r="M21" s="17" t="s">
        <v>229</v>
      </c>
      <c r="N21" s="17" t="s">
        <v>476</v>
      </c>
      <c r="O21" s="17" t="s">
        <v>229</v>
      </c>
      <c r="P21" s="17" t="s">
        <v>476</v>
      </c>
      <c r="Q21" s="17" t="b">
        <v>1</v>
      </c>
      <c r="R21" s="24">
        <f>VLOOKUP(O21,'3) Valores variables representa'!$C$3:$D$8,2,FALSE)</f>
        <v>8918653</v>
      </c>
      <c r="S21" s="28">
        <v>1</v>
      </c>
      <c r="T21" s="24">
        <f t="shared" si="0"/>
        <v>8918653</v>
      </c>
      <c r="U21" s="24">
        <f>IF(Q21=TRUE,'3) Valores variables representa'!$D$8,0)</f>
        <v>2357076</v>
      </c>
      <c r="V21" s="24">
        <f t="shared" si="1"/>
        <v>11275729</v>
      </c>
      <c r="W21" s="24">
        <f>VLOOKUP(J21,'5) Cálculo de costos unitarios'!$B$5:$M$21,12,FALSE)</f>
        <v>32.220949661412561</v>
      </c>
      <c r="X21" s="40">
        <v>0.529672830089707</v>
      </c>
      <c r="Y21" s="24">
        <f t="shared" si="2"/>
        <v>152210740.77194941</v>
      </c>
      <c r="Z21" s="24">
        <f t="shared" si="3"/>
        <v>40227182.738893799</v>
      </c>
      <c r="AA21" s="24"/>
      <c r="AB21" s="12"/>
    </row>
    <row r="22" spans="2:28" ht="15" x14ac:dyDescent="0.25">
      <c r="B22" s="16" t="s">
        <v>311</v>
      </c>
      <c r="C22" s="16">
        <v>1</v>
      </c>
      <c r="D22" s="16" t="s">
        <v>265</v>
      </c>
      <c r="E22" s="16" t="s">
        <v>268</v>
      </c>
      <c r="F22" s="16">
        <v>0</v>
      </c>
      <c r="G22" s="17" t="s">
        <v>261</v>
      </c>
      <c r="H22" s="17" t="s">
        <v>307</v>
      </c>
      <c r="I22" s="17" t="s">
        <v>312</v>
      </c>
      <c r="J22" s="49">
        <v>1</v>
      </c>
      <c r="K22" s="17" t="s">
        <v>210</v>
      </c>
      <c r="L22" s="17" t="s">
        <v>210</v>
      </c>
      <c r="M22" s="17" t="s">
        <v>229</v>
      </c>
      <c r="N22" s="17" t="s">
        <v>476</v>
      </c>
      <c r="O22" s="17" t="s">
        <v>229</v>
      </c>
      <c r="P22" s="17" t="s">
        <v>476</v>
      </c>
      <c r="Q22" s="17" t="b">
        <v>1</v>
      </c>
      <c r="R22" s="24">
        <f>VLOOKUP(O22,'3) Valores variables representa'!$C$3:$D$8,2,FALSE)</f>
        <v>8918653</v>
      </c>
      <c r="S22" s="28">
        <v>1</v>
      </c>
      <c r="T22" s="24">
        <f t="shared" si="0"/>
        <v>8918653</v>
      </c>
      <c r="U22" s="24">
        <f>IF(Q22=TRUE,'3) Valores variables representa'!$D$8,0)</f>
        <v>2357076</v>
      </c>
      <c r="V22" s="24">
        <f t="shared" si="1"/>
        <v>11275729</v>
      </c>
      <c r="W22" s="24">
        <f>VLOOKUP(J22,'5) Cálculo de costos unitarios'!$B$5:$M$21,12,FALSE)</f>
        <v>32.220949661412561</v>
      </c>
      <c r="X22" s="40">
        <v>0.52965975849570701</v>
      </c>
      <c r="Y22" s="24">
        <f>+T22*W22*X22</f>
        <v>152206984.42106113</v>
      </c>
      <c r="Z22" s="24">
        <f>+U22*W22*X22</f>
        <v>40226189.987575151</v>
      </c>
      <c r="AA22" s="24"/>
      <c r="AB22" s="12"/>
    </row>
    <row r="23" spans="2:28" ht="15" x14ac:dyDescent="0.25">
      <c r="B23" s="16" t="s">
        <v>313</v>
      </c>
      <c r="C23" s="16">
        <v>1</v>
      </c>
      <c r="D23" s="16" t="s">
        <v>265</v>
      </c>
      <c r="E23" s="16" t="s">
        <v>271</v>
      </c>
      <c r="F23" s="16">
        <v>1</v>
      </c>
      <c r="G23" s="17" t="s">
        <v>261</v>
      </c>
      <c r="H23" s="17" t="s">
        <v>307</v>
      </c>
      <c r="I23" s="17" t="s">
        <v>314</v>
      </c>
      <c r="J23" s="49">
        <v>3</v>
      </c>
      <c r="K23" s="17" t="s">
        <v>211</v>
      </c>
      <c r="L23" s="17" t="s">
        <v>215</v>
      </c>
      <c r="M23" s="17" t="s">
        <v>231</v>
      </c>
      <c r="N23" s="17" t="s">
        <v>477</v>
      </c>
      <c r="O23" s="17" t="s">
        <v>243</v>
      </c>
      <c r="P23" s="17" t="s">
        <v>478</v>
      </c>
      <c r="Q23" s="17" t="b">
        <v>0</v>
      </c>
      <c r="R23" s="24">
        <f>VLOOKUP(O23,'3) Valores variables representa'!$C$3:$D$8,2,FALSE)</f>
        <v>793061250.79999995</v>
      </c>
      <c r="S23" s="28">
        <v>3.2399999999999998E-2</v>
      </c>
      <c r="T23" s="24">
        <f t="shared" si="0"/>
        <v>25695184.525919996</v>
      </c>
      <c r="U23" s="24">
        <f>IF(Q23=TRUE,'3) Valores variables representa'!$D$8,0)</f>
        <v>0</v>
      </c>
      <c r="V23" s="24">
        <f t="shared" si="1"/>
        <v>25695184.525919996</v>
      </c>
      <c r="W23" s="24">
        <f>VLOOKUP(J23,'5) Cálculo de costos unitarios'!$B$5:$M$21,12,FALSE)</f>
        <v>12.969388809249336</v>
      </c>
      <c r="X23" s="40">
        <v>1.57350091387868</v>
      </c>
      <c r="Y23" s="24">
        <f t="shared" si="2"/>
        <v>524370499.15412343</v>
      </c>
      <c r="Z23" s="24">
        <f t="shared" si="3"/>
        <v>0</v>
      </c>
      <c r="AA23" s="24"/>
      <c r="AB23" s="12"/>
    </row>
    <row r="24" spans="2:28" ht="15" x14ac:dyDescent="0.25">
      <c r="B24" s="16" t="s">
        <v>315</v>
      </c>
      <c r="C24" s="16">
        <v>2</v>
      </c>
      <c r="D24" s="16" t="s">
        <v>265</v>
      </c>
      <c r="E24" s="16" t="s">
        <v>271</v>
      </c>
      <c r="F24" s="16">
        <v>2</v>
      </c>
      <c r="G24" s="17" t="s">
        <v>261</v>
      </c>
      <c r="H24" s="17" t="s">
        <v>307</v>
      </c>
      <c r="I24" s="17" t="s">
        <v>314</v>
      </c>
      <c r="J24" s="49">
        <v>4</v>
      </c>
      <c r="K24" s="17" t="s">
        <v>211</v>
      </c>
      <c r="L24" s="17" t="s">
        <v>216</v>
      </c>
      <c r="M24" s="17" t="s">
        <v>232</v>
      </c>
      <c r="N24" s="17" t="s">
        <v>478</v>
      </c>
      <c r="O24" s="17" t="s">
        <v>243</v>
      </c>
      <c r="P24" s="17" t="s">
        <v>478</v>
      </c>
      <c r="Q24" s="17" t="b">
        <v>0</v>
      </c>
      <c r="R24" s="24">
        <f>VLOOKUP(O24,'3) Valores variables representa'!$C$3:$D$8,2,FALSE)</f>
        <v>793061250.79999995</v>
      </c>
      <c r="S24" s="28">
        <v>0.13189999999999999</v>
      </c>
      <c r="T24" s="24">
        <f t="shared" si="0"/>
        <v>104604778.98051998</v>
      </c>
      <c r="U24" s="24">
        <f>IF(Q24=TRUE,'3) Valores variables representa'!$D$8,0)</f>
        <v>0</v>
      </c>
      <c r="V24" s="24">
        <f t="shared" si="1"/>
        <v>104604778.98051998</v>
      </c>
      <c r="W24" s="24">
        <f>VLOOKUP(J24,'5) Cálculo de costos unitarios'!$B$5:$M$21,12,FALSE)</f>
        <v>2.616505836335457</v>
      </c>
      <c r="X24" s="40">
        <v>1.57350091387868</v>
      </c>
      <c r="Y24" s="24">
        <f t="shared" si="2"/>
        <v>430665649.77562755</v>
      </c>
      <c r="Z24" s="24">
        <f t="shared" si="3"/>
        <v>0</v>
      </c>
      <c r="AA24" s="24"/>
      <c r="AB24" s="12"/>
    </row>
    <row r="25" spans="2:28" ht="15" x14ac:dyDescent="0.25">
      <c r="B25" s="16" t="s">
        <v>316</v>
      </c>
      <c r="C25" s="16">
        <v>3</v>
      </c>
      <c r="D25" s="16" t="s">
        <v>265</v>
      </c>
      <c r="E25" s="16" t="s">
        <v>271</v>
      </c>
      <c r="F25" s="16">
        <v>3</v>
      </c>
      <c r="G25" s="17" t="s">
        <v>261</v>
      </c>
      <c r="H25" s="17" t="s">
        <v>307</v>
      </c>
      <c r="I25" s="17" t="s">
        <v>314</v>
      </c>
      <c r="J25" s="49">
        <v>14</v>
      </c>
      <c r="K25" s="17" t="s">
        <v>211</v>
      </c>
      <c r="L25" s="17" t="s">
        <v>225</v>
      </c>
      <c r="M25" s="17" t="s">
        <v>229</v>
      </c>
      <c r="N25" s="17" t="s">
        <v>476</v>
      </c>
      <c r="O25" s="17" t="s">
        <v>229</v>
      </c>
      <c r="P25" s="17" t="s">
        <v>476</v>
      </c>
      <c r="Q25" s="17" t="b">
        <v>1</v>
      </c>
      <c r="R25" s="24">
        <f>VLOOKUP(O25,'3) Valores variables representa'!$C$3:$D$8,2,FALSE)</f>
        <v>8918653</v>
      </c>
      <c r="S25" s="28">
        <v>1</v>
      </c>
      <c r="T25" s="24">
        <f t="shared" si="0"/>
        <v>8918653</v>
      </c>
      <c r="U25" s="24">
        <f>IF(Q25=TRUE,'3) Valores variables representa'!$D$8,0)</f>
        <v>2357076</v>
      </c>
      <c r="V25" s="24">
        <f t="shared" si="1"/>
        <v>11275729</v>
      </c>
      <c r="W25" s="24">
        <f>VLOOKUP(J25,'5) Cálculo de costos unitarios'!$B$5:$M$21,12,FALSE)</f>
        <v>19.901626641316643</v>
      </c>
      <c r="X25" s="40">
        <v>1.57490091387868</v>
      </c>
      <c r="Y25" s="24">
        <f t="shared" si="2"/>
        <v>279538143.52472031</v>
      </c>
      <c r="Z25" s="24">
        <f t="shared" si="3"/>
        <v>73878045.169676825</v>
      </c>
      <c r="AA25" s="24"/>
      <c r="AB25" s="12"/>
    </row>
    <row r="26" spans="2:28" ht="15" x14ac:dyDescent="0.25">
      <c r="B26" s="16" t="s">
        <v>317</v>
      </c>
      <c r="C26" s="16">
        <v>1</v>
      </c>
      <c r="D26" s="16" t="s">
        <v>265</v>
      </c>
      <c r="E26" s="16" t="s">
        <v>274</v>
      </c>
      <c r="F26" s="16">
        <v>0</v>
      </c>
      <c r="G26" s="17" t="s">
        <v>261</v>
      </c>
      <c r="H26" s="17" t="s">
        <v>307</v>
      </c>
      <c r="I26" s="17" t="s">
        <v>318</v>
      </c>
      <c r="J26" s="49">
        <v>1</v>
      </c>
      <c r="K26" s="17" t="s">
        <v>210</v>
      </c>
      <c r="L26" s="17" t="s">
        <v>210</v>
      </c>
      <c r="M26" s="17" t="s">
        <v>229</v>
      </c>
      <c r="N26" s="17" t="s">
        <v>476</v>
      </c>
      <c r="O26" s="17" t="s">
        <v>229</v>
      </c>
      <c r="P26" s="17" t="s">
        <v>476</v>
      </c>
      <c r="Q26" s="17" t="b">
        <v>1</v>
      </c>
      <c r="R26" s="24">
        <f>VLOOKUP(O26,'3) Valores variables representa'!$C$3:$D$8,2,FALSE)</f>
        <v>8918653</v>
      </c>
      <c r="S26" s="28">
        <v>1</v>
      </c>
      <c r="T26" s="24">
        <f t="shared" si="0"/>
        <v>8918653</v>
      </c>
      <c r="U26" s="24">
        <f>IF(Q26=TRUE,'3) Valores variables representa'!$D$8,0)</f>
        <v>2357076</v>
      </c>
      <c r="V26" s="24">
        <f t="shared" si="1"/>
        <v>11275729</v>
      </c>
      <c r="W26" s="24">
        <f>VLOOKUP(J26,'5) Cálculo de costos unitarios'!$B$5:$M$21,12,FALSE)</f>
        <v>32.220949661412561</v>
      </c>
      <c r="X26" s="40">
        <v>0.52977397006070703</v>
      </c>
      <c r="Y26" s="24">
        <f t="shared" si="2"/>
        <v>152239805.10946691</v>
      </c>
      <c r="Z26" s="24">
        <f t="shared" si="3"/>
        <v>40234864.039244689</v>
      </c>
      <c r="AA26" s="24"/>
      <c r="AB26" s="12"/>
    </row>
    <row r="27" spans="2:28" ht="15" x14ac:dyDescent="0.25">
      <c r="B27" s="16" t="s">
        <v>319</v>
      </c>
      <c r="C27" s="16">
        <v>5</v>
      </c>
      <c r="D27" s="16" t="s">
        <v>265</v>
      </c>
      <c r="E27" s="16" t="s">
        <v>271</v>
      </c>
      <c r="F27" s="16">
        <v>5</v>
      </c>
      <c r="G27" s="17" t="s">
        <v>261</v>
      </c>
      <c r="H27" s="17" t="s">
        <v>307</v>
      </c>
      <c r="I27" s="17" t="s">
        <v>314</v>
      </c>
      <c r="J27" s="49">
        <v>6</v>
      </c>
      <c r="K27" s="17" t="s">
        <v>211</v>
      </c>
      <c r="L27" s="17" t="s">
        <v>218</v>
      </c>
      <c r="M27" s="17" t="s">
        <v>234</v>
      </c>
      <c r="N27" s="17" t="s">
        <v>478</v>
      </c>
      <c r="O27" s="17" t="s">
        <v>243</v>
      </c>
      <c r="P27" s="17" t="s">
        <v>478</v>
      </c>
      <c r="Q27" s="17" t="b">
        <v>0</v>
      </c>
      <c r="R27" s="24">
        <f>VLOOKUP(O27,'3) Valores variables representa'!$C$3:$D$8,2,FALSE)</f>
        <v>793061250.79999995</v>
      </c>
      <c r="S27" s="28">
        <v>0.1026</v>
      </c>
      <c r="T27" s="24">
        <f t="shared" si="0"/>
        <v>81368084.332079992</v>
      </c>
      <c r="U27" s="24">
        <f>IF(Q27=TRUE,'3) Valores variables representa'!$D$8,0)</f>
        <v>0</v>
      </c>
      <c r="V27" s="24">
        <f t="shared" si="1"/>
        <v>81368084.332079992</v>
      </c>
      <c r="W27" s="24">
        <f>VLOOKUP(J27,'5) Cálculo de costos unitarios'!$B$5:$M$21,12,FALSE)</f>
        <v>9.7111473173009593</v>
      </c>
      <c r="X27" s="40">
        <v>1.5725009138786801</v>
      </c>
      <c r="Y27" s="24">
        <f t="shared" si="2"/>
        <v>1242554768.3453901</v>
      </c>
      <c r="Z27" s="24">
        <f t="shared" si="3"/>
        <v>0</v>
      </c>
      <c r="AA27" s="24"/>
      <c r="AB27" s="12"/>
    </row>
    <row r="28" spans="2:28" ht="15" x14ac:dyDescent="0.25">
      <c r="B28" s="16" t="s">
        <v>321</v>
      </c>
      <c r="C28" s="16">
        <v>1</v>
      </c>
      <c r="D28" s="16" t="s">
        <v>265</v>
      </c>
      <c r="E28" s="16" t="s">
        <v>277</v>
      </c>
      <c r="F28" s="16">
        <v>0</v>
      </c>
      <c r="G28" s="17" t="s">
        <v>261</v>
      </c>
      <c r="H28" s="17" t="s">
        <v>307</v>
      </c>
      <c r="I28" s="17" t="s">
        <v>322</v>
      </c>
      <c r="J28" s="49">
        <v>1</v>
      </c>
      <c r="K28" s="17" t="s">
        <v>210</v>
      </c>
      <c r="L28" s="17" t="s">
        <v>210</v>
      </c>
      <c r="M28" s="17" t="s">
        <v>229</v>
      </c>
      <c r="N28" s="17" t="s">
        <v>476</v>
      </c>
      <c r="O28" s="17" t="s">
        <v>229</v>
      </c>
      <c r="P28" s="17" t="s">
        <v>476</v>
      </c>
      <c r="Q28" s="17" t="b">
        <v>1</v>
      </c>
      <c r="R28" s="24">
        <f>VLOOKUP(O28,'3) Valores variables representa'!$C$3:$D$8,2,FALSE)</f>
        <v>8918653</v>
      </c>
      <c r="S28" s="28">
        <v>1</v>
      </c>
      <c r="T28" s="24">
        <f t="shared" si="0"/>
        <v>8918653</v>
      </c>
      <c r="U28" s="24">
        <f>IF(Q28=TRUE,'3) Valores variables representa'!$D$8,0)</f>
        <v>2357076</v>
      </c>
      <c r="V28" s="24">
        <f t="shared" si="1"/>
        <v>11275729</v>
      </c>
      <c r="W28" s="24">
        <f>VLOOKUP(J28,'5) Cálculo de costos unitarios'!$B$5:$M$21,12,FALSE)</f>
        <v>32.220949661412561</v>
      </c>
      <c r="X28" s="40">
        <v>0.52967297006070702</v>
      </c>
      <c r="Y28" s="24">
        <f t="shared" si="2"/>
        <v>152210780.99506149</v>
      </c>
      <c r="Z28" s="24">
        <f t="shared" si="3"/>
        <v>40227193.369303137</v>
      </c>
      <c r="AA28" s="24"/>
      <c r="AB28" s="12"/>
    </row>
    <row r="29" spans="2:28" ht="15" x14ac:dyDescent="0.25">
      <c r="B29" s="16" t="s">
        <v>323</v>
      </c>
      <c r="C29" s="16">
        <v>1</v>
      </c>
      <c r="D29" s="16" t="s">
        <v>265</v>
      </c>
      <c r="E29" s="16" t="s">
        <v>280</v>
      </c>
      <c r="F29" s="16">
        <v>0</v>
      </c>
      <c r="G29" s="17" t="s">
        <v>261</v>
      </c>
      <c r="H29" s="17" t="s">
        <v>307</v>
      </c>
      <c r="I29" s="17" t="s">
        <v>324</v>
      </c>
      <c r="J29" s="49">
        <v>1</v>
      </c>
      <c r="K29" s="17" t="s">
        <v>210</v>
      </c>
      <c r="L29" s="17" t="s">
        <v>210</v>
      </c>
      <c r="M29" s="17" t="s">
        <v>229</v>
      </c>
      <c r="N29" s="17" t="s">
        <v>476</v>
      </c>
      <c r="O29" s="17" t="s">
        <v>229</v>
      </c>
      <c r="P29" s="17" t="s">
        <v>476</v>
      </c>
      <c r="Q29" s="17" t="b">
        <v>1</v>
      </c>
      <c r="R29" s="24">
        <f>VLOOKUP(O29,'3) Valores variables representa'!$C$3:$D$8,2,FALSE)</f>
        <v>8918653</v>
      </c>
      <c r="S29" s="28">
        <v>1</v>
      </c>
      <c r="T29" s="24">
        <f t="shared" si="0"/>
        <v>8918653</v>
      </c>
      <c r="U29" s="24">
        <f>IF(Q29=TRUE,'3) Valores variables representa'!$D$8,0)</f>
        <v>2357076</v>
      </c>
      <c r="V29" s="24">
        <f t="shared" si="1"/>
        <v>11275729</v>
      </c>
      <c r="W29" s="24">
        <f>VLOOKUP(J29,'5) Cálculo de costos unitarios'!$B$5:$M$21,12,FALSE)</f>
        <v>32.220949661412561</v>
      </c>
      <c r="X29" s="40">
        <v>0.52667277006070712</v>
      </c>
      <c r="Y29" s="24">
        <f t="shared" si="2"/>
        <v>151348621.11348581</v>
      </c>
      <c r="Z29" s="24">
        <f t="shared" si="3"/>
        <v>39999336.498425342</v>
      </c>
      <c r="AA29" s="24"/>
      <c r="AB29" s="12"/>
    </row>
    <row r="30" spans="2:28" ht="15" x14ac:dyDescent="0.25">
      <c r="B30" s="16" t="s">
        <v>325</v>
      </c>
      <c r="C30" s="16">
        <v>1</v>
      </c>
      <c r="D30" s="16" t="s">
        <v>265</v>
      </c>
      <c r="E30" s="16" t="s">
        <v>283</v>
      </c>
      <c r="F30" s="16">
        <v>0</v>
      </c>
      <c r="G30" s="17" t="s">
        <v>261</v>
      </c>
      <c r="H30" s="17" t="s">
        <v>307</v>
      </c>
      <c r="I30" s="17" t="s">
        <v>326</v>
      </c>
      <c r="J30" s="49">
        <v>1</v>
      </c>
      <c r="K30" s="17" t="s">
        <v>210</v>
      </c>
      <c r="L30" s="17" t="s">
        <v>210</v>
      </c>
      <c r="M30" s="17" t="s">
        <v>229</v>
      </c>
      <c r="N30" s="17" t="s">
        <v>476</v>
      </c>
      <c r="O30" s="17" t="s">
        <v>229</v>
      </c>
      <c r="P30" s="17" t="s">
        <v>476</v>
      </c>
      <c r="Q30" s="17" t="b">
        <v>1</v>
      </c>
      <c r="R30" s="24">
        <f>VLOOKUP(O30,'3) Valores variables representa'!$C$3:$D$8,2,FALSE)</f>
        <v>8918653</v>
      </c>
      <c r="S30" s="28">
        <v>1</v>
      </c>
      <c r="T30" s="24">
        <f t="shared" si="0"/>
        <v>8918653</v>
      </c>
      <c r="U30" s="24">
        <f>IF(Q30=TRUE,'3) Valores variables representa'!$D$8,0)</f>
        <v>2357076</v>
      </c>
      <c r="V30" s="24">
        <f t="shared" si="1"/>
        <v>11275729</v>
      </c>
      <c r="W30" s="24">
        <f>VLOOKUP(J30,'5) Cálculo de costos unitarios'!$B$5:$M$21,12,FALSE)</f>
        <v>32.220949661412561</v>
      </c>
      <c r="X30" s="40">
        <v>0.52667277006070712</v>
      </c>
      <c r="Y30" s="24">
        <f t="shared" si="2"/>
        <v>151348621.11348581</v>
      </c>
      <c r="Z30" s="24">
        <f t="shared" si="3"/>
        <v>39999336.498425342</v>
      </c>
      <c r="AA30" s="24"/>
      <c r="AB30" s="12"/>
    </row>
    <row r="31" spans="2:28" ht="15" x14ac:dyDescent="0.25">
      <c r="B31" s="16" t="s">
        <v>327</v>
      </c>
      <c r="C31" s="16">
        <v>1</v>
      </c>
      <c r="D31" s="16" t="s">
        <v>268</v>
      </c>
      <c r="E31" s="16" t="s">
        <v>268</v>
      </c>
      <c r="F31" s="16">
        <v>0</v>
      </c>
      <c r="G31" s="17" t="s">
        <v>261</v>
      </c>
      <c r="H31" s="17" t="s">
        <v>328</v>
      </c>
      <c r="I31" s="17" t="s">
        <v>329</v>
      </c>
      <c r="J31" s="49">
        <v>1</v>
      </c>
      <c r="K31" s="17" t="s">
        <v>210</v>
      </c>
      <c r="L31" s="17" t="s">
        <v>210</v>
      </c>
      <c r="M31" s="17" t="s">
        <v>229</v>
      </c>
      <c r="N31" s="17" t="s">
        <v>476</v>
      </c>
      <c r="O31" s="17" t="s">
        <v>229</v>
      </c>
      <c r="P31" s="17" t="s">
        <v>476</v>
      </c>
      <c r="Q31" s="17" t="b">
        <v>1</v>
      </c>
      <c r="R31" s="24">
        <f>VLOOKUP(O31,'3) Valores variables representa'!$C$3:$D$8,2,FALSE)</f>
        <v>8918653</v>
      </c>
      <c r="S31" s="28">
        <v>1</v>
      </c>
      <c r="T31" s="24">
        <f t="shared" si="0"/>
        <v>8918653</v>
      </c>
      <c r="U31" s="24">
        <f>IF(Q31=TRUE,'3) Valores variables representa'!$D$8,0)</f>
        <v>2357076</v>
      </c>
      <c r="V31" s="24">
        <f t="shared" si="1"/>
        <v>11275729</v>
      </c>
      <c r="W31" s="24">
        <f>VLOOKUP(J31,'5) Cálculo de costos unitarios'!$B$5:$M$21,12,FALSE)</f>
        <v>32.220949661412561</v>
      </c>
      <c r="X31" s="40">
        <v>0.52667277006070712</v>
      </c>
      <c r="Y31" s="24">
        <f t="shared" si="2"/>
        <v>151348621.11348581</v>
      </c>
      <c r="Z31" s="24">
        <f t="shared" si="3"/>
        <v>39999336.498425342</v>
      </c>
      <c r="AA31" s="24"/>
      <c r="AB31" s="12"/>
    </row>
    <row r="32" spans="2:28" ht="15" x14ac:dyDescent="0.25">
      <c r="B32" s="16" t="s">
        <v>330</v>
      </c>
      <c r="C32" s="16">
        <v>1</v>
      </c>
      <c r="D32" s="16" t="s">
        <v>268</v>
      </c>
      <c r="E32" s="16" t="s">
        <v>260</v>
      </c>
      <c r="F32" s="16">
        <v>0</v>
      </c>
      <c r="G32" s="17" t="s">
        <v>261</v>
      </c>
      <c r="H32" s="17" t="s">
        <v>328</v>
      </c>
      <c r="I32" s="17" t="s">
        <v>331</v>
      </c>
      <c r="J32" s="49">
        <v>7</v>
      </c>
      <c r="K32" s="17" t="s">
        <v>211</v>
      </c>
      <c r="L32" s="17" t="s">
        <v>219</v>
      </c>
      <c r="M32" s="17" t="s">
        <v>235</v>
      </c>
      <c r="N32" s="17" t="s">
        <v>480</v>
      </c>
      <c r="O32" s="17" t="s">
        <v>243</v>
      </c>
      <c r="P32" s="17" t="s">
        <v>478</v>
      </c>
      <c r="Q32" s="17" t="b">
        <v>0</v>
      </c>
      <c r="R32" s="24">
        <f>VLOOKUP(O32,'3) Valores variables representa'!$C$3:$D$8,2,FALSE)</f>
        <v>793061250.79999995</v>
      </c>
      <c r="S32" s="28">
        <v>5.0000000000000001E-4</v>
      </c>
      <c r="T32" s="24">
        <f t="shared" si="0"/>
        <v>396530.62539999996</v>
      </c>
      <c r="U32" s="24">
        <f>IF(Q32=TRUE,'3) Valores variables representa'!$D$8,0)</f>
        <v>0</v>
      </c>
      <c r="V32" s="24">
        <f t="shared" si="1"/>
        <v>396530.62539999996</v>
      </c>
      <c r="W32" s="24">
        <f>VLOOKUP(J32,'5) Cálculo de costos unitarios'!$B$5:$M$21,12,FALSE)</f>
        <v>216.90136293828812</v>
      </c>
      <c r="X32" s="40">
        <v>1.57196900028918</v>
      </c>
      <c r="Y32" s="24">
        <f>+T32*W32*X32</f>
        <v>135201961.80280775</v>
      </c>
      <c r="Z32" s="24">
        <f t="shared" si="3"/>
        <v>0</v>
      </c>
      <c r="AA32" s="24"/>
      <c r="AB32" s="12"/>
    </row>
    <row r="33" spans="2:28" ht="15" x14ac:dyDescent="0.25">
      <c r="B33" s="16" t="s">
        <v>334</v>
      </c>
      <c r="C33" s="16">
        <v>1</v>
      </c>
      <c r="D33" s="16" t="s">
        <v>268</v>
      </c>
      <c r="E33" s="16" t="s">
        <v>271</v>
      </c>
      <c r="F33" s="16">
        <v>0</v>
      </c>
      <c r="G33" s="17" t="s">
        <v>261</v>
      </c>
      <c r="H33" s="17" t="s">
        <v>328</v>
      </c>
      <c r="I33" s="17" t="s">
        <v>335</v>
      </c>
      <c r="J33" s="49">
        <v>1</v>
      </c>
      <c r="K33" s="17" t="s">
        <v>210</v>
      </c>
      <c r="L33" s="17" t="s">
        <v>210</v>
      </c>
      <c r="M33" s="17" t="s">
        <v>229</v>
      </c>
      <c r="N33" s="17" t="s">
        <v>476</v>
      </c>
      <c r="O33" s="17" t="s">
        <v>229</v>
      </c>
      <c r="P33" s="17" t="s">
        <v>476</v>
      </c>
      <c r="Q33" s="17" t="b">
        <v>1</v>
      </c>
      <c r="R33" s="24">
        <f>VLOOKUP(O33,'3) Valores variables representa'!$C$3:$D$8,2,FALSE)</f>
        <v>8918653</v>
      </c>
      <c r="S33" s="28">
        <v>1</v>
      </c>
      <c r="T33" s="24">
        <f t="shared" si="0"/>
        <v>8918653</v>
      </c>
      <c r="U33" s="24">
        <f>IF(Q33=TRUE,'3) Valores variables representa'!$D$8,0)</f>
        <v>2357076</v>
      </c>
      <c r="V33" s="24">
        <f t="shared" si="1"/>
        <v>11275729</v>
      </c>
      <c r="W33" s="24">
        <f>VLOOKUP(J33,'5) Cálculo de costos unitarios'!$B$5:$M$21,12,FALSE)</f>
        <v>32.220949661412561</v>
      </c>
      <c r="X33" s="40">
        <v>0.52667277006070712</v>
      </c>
      <c r="Y33" s="24">
        <f t="shared" si="2"/>
        <v>151348621.11348581</v>
      </c>
      <c r="Z33" s="24">
        <f t="shared" si="3"/>
        <v>39999336.498425342</v>
      </c>
      <c r="AA33" s="24"/>
      <c r="AB33" s="12"/>
    </row>
    <row r="34" spans="2:28" ht="15" x14ac:dyDescent="0.25">
      <c r="B34" s="16" t="s">
        <v>336</v>
      </c>
      <c r="C34" s="16">
        <v>1</v>
      </c>
      <c r="D34" s="16" t="s">
        <v>268</v>
      </c>
      <c r="E34" s="16" t="s">
        <v>274</v>
      </c>
      <c r="F34" s="16">
        <v>0</v>
      </c>
      <c r="G34" s="17" t="s">
        <v>261</v>
      </c>
      <c r="H34" s="17" t="s">
        <v>328</v>
      </c>
      <c r="I34" s="17" t="s">
        <v>337</v>
      </c>
      <c r="J34" s="49">
        <v>1</v>
      </c>
      <c r="K34" s="17" t="s">
        <v>210</v>
      </c>
      <c r="L34" s="17" t="s">
        <v>210</v>
      </c>
      <c r="M34" s="17" t="s">
        <v>229</v>
      </c>
      <c r="N34" s="17" t="s">
        <v>476</v>
      </c>
      <c r="O34" s="17" t="s">
        <v>229</v>
      </c>
      <c r="P34" s="17" t="s">
        <v>476</v>
      </c>
      <c r="Q34" s="17" t="b">
        <v>1</v>
      </c>
      <c r="R34" s="24">
        <f>VLOOKUP(O34,'3) Valores variables representa'!$C$3:$D$8,2,FALSE)</f>
        <v>8918653</v>
      </c>
      <c r="S34" s="28">
        <v>1</v>
      </c>
      <c r="T34" s="24">
        <f t="shared" si="0"/>
        <v>8918653</v>
      </c>
      <c r="U34" s="24">
        <f>IF(Q34=TRUE,'3) Valores variables representa'!$D$8,0)</f>
        <v>2357076</v>
      </c>
      <c r="V34" s="24">
        <f t="shared" si="1"/>
        <v>11275729</v>
      </c>
      <c r="W34" s="24">
        <f>VLOOKUP(J34,'5) Cálculo de costos unitarios'!$B$5:$M$21,12,FALSE)</f>
        <v>32.220949661412561</v>
      </c>
      <c r="X34" s="40">
        <v>0.52667277006070712</v>
      </c>
      <c r="Y34" s="24">
        <f t="shared" si="2"/>
        <v>151348621.11348581</v>
      </c>
      <c r="Z34" s="24">
        <f t="shared" si="3"/>
        <v>39999336.498425342</v>
      </c>
      <c r="AA34" s="24"/>
      <c r="AB34" s="12"/>
    </row>
    <row r="35" spans="2:28" ht="15" x14ac:dyDescent="0.25">
      <c r="B35" s="16" t="s">
        <v>338</v>
      </c>
      <c r="C35" s="16">
        <v>1</v>
      </c>
      <c r="D35" s="16" t="s">
        <v>268</v>
      </c>
      <c r="E35" s="16" t="s">
        <v>283</v>
      </c>
      <c r="F35" s="16">
        <v>0</v>
      </c>
      <c r="G35" s="17" t="s">
        <v>261</v>
      </c>
      <c r="H35" s="17" t="s">
        <v>328</v>
      </c>
      <c r="I35" s="17" t="s">
        <v>223</v>
      </c>
      <c r="J35" s="49">
        <v>1</v>
      </c>
      <c r="K35" s="17" t="s">
        <v>210</v>
      </c>
      <c r="L35" s="17" t="s">
        <v>210</v>
      </c>
      <c r="M35" s="17" t="s">
        <v>229</v>
      </c>
      <c r="N35" s="17" t="s">
        <v>476</v>
      </c>
      <c r="O35" s="17" t="s">
        <v>229</v>
      </c>
      <c r="P35" s="17" t="s">
        <v>476</v>
      </c>
      <c r="Q35" s="17" t="b">
        <v>1</v>
      </c>
      <c r="R35" s="24">
        <f>VLOOKUP(O35,'3) Valores variables representa'!$C$3:$D$8,2,FALSE)</f>
        <v>8918653</v>
      </c>
      <c r="S35" s="28">
        <v>1</v>
      </c>
      <c r="T35" s="24">
        <f t="shared" si="0"/>
        <v>8918653</v>
      </c>
      <c r="U35" s="24">
        <f>IF(Q35=TRUE,'3) Valores variables representa'!$D$8,0)</f>
        <v>2357076</v>
      </c>
      <c r="V35" s="24">
        <f t="shared" si="1"/>
        <v>11275729</v>
      </c>
      <c r="W35" s="24">
        <f>VLOOKUP(J35,'5) Cálculo de costos unitarios'!$B$5:$M$21,12,FALSE)</f>
        <v>32.220949661412561</v>
      </c>
      <c r="X35" s="40">
        <v>0.52667277006070712</v>
      </c>
      <c r="Y35" s="24">
        <f t="shared" si="2"/>
        <v>151348621.11348581</v>
      </c>
      <c r="Z35" s="24">
        <f t="shared" si="3"/>
        <v>39999336.498425342</v>
      </c>
      <c r="AA35" s="24"/>
      <c r="AB35" s="12"/>
    </row>
    <row r="36" spans="2:28" ht="15" x14ac:dyDescent="0.25">
      <c r="B36" s="16" t="s">
        <v>339</v>
      </c>
      <c r="C36" s="16">
        <v>1</v>
      </c>
      <c r="D36" s="16" t="s">
        <v>268</v>
      </c>
      <c r="E36" s="16" t="s">
        <v>286</v>
      </c>
      <c r="F36" s="16">
        <v>0</v>
      </c>
      <c r="G36" s="17" t="s">
        <v>261</v>
      </c>
      <c r="H36" s="17" t="s">
        <v>328</v>
      </c>
      <c r="I36" s="17" t="s">
        <v>340</v>
      </c>
      <c r="J36" s="49">
        <v>1</v>
      </c>
      <c r="K36" s="17" t="s">
        <v>210</v>
      </c>
      <c r="L36" s="17" t="s">
        <v>210</v>
      </c>
      <c r="M36" s="17" t="s">
        <v>229</v>
      </c>
      <c r="N36" s="17" t="s">
        <v>476</v>
      </c>
      <c r="O36" s="17" t="s">
        <v>229</v>
      </c>
      <c r="P36" s="17" t="s">
        <v>476</v>
      </c>
      <c r="Q36" s="17" t="b">
        <v>1</v>
      </c>
      <c r="R36" s="24">
        <f>VLOOKUP(O36,'3) Valores variables representa'!$C$3:$D$8,2,FALSE)</f>
        <v>8918653</v>
      </c>
      <c r="S36" s="28">
        <v>1</v>
      </c>
      <c r="T36" s="24">
        <f t="shared" si="0"/>
        <v>8918653</v>
      </c>
      <c r="U36" s="24">
        <f>IF(Q36=TRUE,'3) Valores variables representa'!$D$8,0)</f>
        <v>2357076</v>
      </c>
      <c r="V36" s="24">
        <f t="shared" si="1"/>
        <v>11275729</v>
      </c>
      <c r="W36" s="24">
        <f>VLOOKUP(J36,'5) Cálculo de costos unitarios'!$B$5:$M$21,12,FALSE)</f>
        <v>32.220949661412561</v>
      </c>
      <c r="X36" s="40">
        <v>0.52667277006070712</v>
      </c>
      <c r="Y36" s="24">
        <f t="shared" si="2"/>
        <v>151348621.11348581</v>
      </c>
      <c r="Z36" s="24">
        <f t="shared" si="3"/>
        <v>39999336.498425342</v>
      </c>
      <c r="AA36" s="24"/>
      <c r="AB36" s="12"/>
    </row>
    <row r="37" spans="2:28" ht="15" x14ac:dyDescent="0.25">
      <c r="B37" s="16" t="s">
        <v>341</v>
      </c>
      <c r="C37" s="16">
        <v>1</v>
      </c>
      <c r="D37" s="16" t="s">
        <v>268</v>
      </c>
      <c r="E37" s="16" t="s">
        <v>280</v>
      </c>
      <c r="F37" s="16">
        <v>0</v>
      </c>
      <c r="G37" s="17" t="s">
        <v>261</v>
      </c>
      <c r="H37" s="17" t="s">
        <v>328</v>
      </c>
      <c r="I37" s="17" t="s">
        <v>342</v>
      </c>
      <c r="J37" s="49">
        <v>7</v>
      </c>
      <c r="K37" s="17" t="s">
        <v>211</v>
      </c>
      <c r="L37" s="17" t="s">
        <v>219</v>
      </c>
      <c r="M37" s="17" t="s">
        <v>235</v>
      </c>
      <c r="N37" s="17" t="s">
        <v>480</v>
      </c>
      <c r="O37" s="17" t="s">
        <v>243</v>
      </c>
      <c r="P37" s="17" t="s">
        <v>478</v>
      </c>
      <c r="Q37" s="17" t="b">
        <v>0</v>
      </c>
      <c r="R37" s="24">
        <f>VLOOKUP(O37,'3) Valores variables representa'!$C$3:$D$8,2,FALSE)</f>
        <v>793061250.79999995</v>
      </c>
      <c r="S37" s="28">
        <v>5.0000000000000001E-4</v>
      </c>
      <c r="T37" s="24">
        <f t="shared" si="0"/>
        <v>396530.62539999996</v>
      </c>
      <c r="U37" s="24">
        <f>IF(Q37=TRUE,'3) Valores variables representa'!$D$8,0)</f>
        <v>0</v>
      </c>
      <c r="V37" s="24">
        <f>+T37+U37</f>
        <v>396530.62539999996</v>
      </c>
      <c r="W37" s="24">
        <f>VLOOKUP(J37,'5) Cálculo de costos unitarios'!$B$5:$M$21,12,FALSE)</f>
        <v>216.90136293828812</v>
      </c>
      <c r="X37" s="40">
        <v>1.57196381108786</v>
      </c>
      <c r="Y37" s="24">
        <f t="shared" si="2"/>
        <v>135201515.48980886</v>
      </c>
      <c r="Z37" s="24">
        <f t="shared" si="3"/>
        <v>0</v>
      </c>
      <c r="AA37" s="24"/>
      <c r="AB37" s="12"/>
    </row>
    <row r="38" spans="2:28" ht="15" x14ac:dyDescent="0.25">
      <c r="B38" s="16" t="s">
        <v>343</v>
      </c>
      <c r="C38" s="16">
        <v>1</v>
      </c>
      <c r="D38" s="16" t="s">
        <v>268</v>
      </c>
      <c r="E38" s="16" t="s">
        <v>289</v>
      </c>
      <c r="F38" s="16">
        <v>0</v>
      </c>
      <c r="G38" s="17" t="s">
        <v>261</v>
      </c>
      <c r="H38" s="17" t="s">
        <v>328</v>
      </c>
      <c r="I38" s="17" t="s">
        <v>344</v>
      </c>
      <c r="J38" s="49">
        <v>1</v>
      </c>
      <c r="K38" s="17" t="s">
        <v>210</v>
      </c>
      <c r="L38" s="17" t="s">
        <v>210</v>
      </c>
      <c r="M38" s="17" t="s">
        <v>229</v>
      </c>
      <c r="N38" s="17" t="s">
        <v>476</v>
      </c>
      <c r="O38" s="17" t="s">
        <v>229</v>
      </c>
      <c r="P38" s="17" t="s">
        <v>476</v>
      </c>
      <c r="Q38" s="17" t="b">
        <v>1</v>
      </c>
      <c r="R38" s="24">
        <f>VLOOKUP(O38,'3) Valores variables representa'!$C$3:$D$8,2,FALSE)</f>
        <v>8918653</v>
      </c>
      <c r="S38" s="28">
        <v>1</v>
      </c>
      <c r="T38" s="24">
        <f t="shared" si="0"/>
        <v>8918653</v>
      </c>
      <c r="U38" s="24">
        <f>IF(Q38=TRUE,'3) Valores variables representa'!$D$8,0)</f>
        <v>2357076</v>
      </c>
      <c r="V38" s="24">
        <f t="shared" si="1"/>
        <v>11275729</v>
      </c>
      <c r="W38" s="24">
        <f>VLOOKUP(J38,'5) Cálculo de costos unitarios'!$B$5:$M$21,12,FALSE)</f>
        <v>32.220949661412561</v>
      </c>
      <c r="X38" s="40">
        <v>0.52667277006070712</v>
      </c>
      <c r="Y38" s="24">
        <f t="shared" si="2"/>
        <v>151348621.11348581</v>
      </c>
      <c r="Z38" s="24">
        <f t="shared" si="3"/>
        <v>39999336.498425342</v>
      </c>
      <c r="AA38" s="24"/>
      <c r="AB38" s="12"/>
    </row>
    <row r="39" spans="2:28" ht="15" x14ac:dyDescent="0.25">
      <c r="B39" s="16" t="s">
        <v>345</v>
      </c>
      <c r="C39" s="16">
        <v>1</v>
      </c>
      <c r="D39" s="16" t="s">
        <v>271</v>
      </c>
      <c r="E39" s="16" t="s">
        <v>265</v>
      </c>
      <c r="F39" s="16">
        <v>0</v>
      </c>
      <c r="G39" s="17" t="s">
        <v>261</v>
      </c>
      <c r="H39" s="17" t="s">
        <v>346</v>
      </c>
      <c r="I39" s="17" t="s">
        <v>347</v>
      </c>
      <c r="J39" s="49">
        <v>9</v>
      </c>
      <c r="K39" s="17" t="s">
        <v>212</v>
      </c>
      <c r="L39" s="17" t="s">
        <v>220</v>
      </c>
      <c r="M39" s="17" t="s">
        <v>237</v>
      </c>
      <c r="N39" s="17" t="s">
        <v>476</v>
      </c>
      <c r="O39" s="17" t="s">
        <v>229</v>
      </c>
      <c r="P39" s="17" t="s">
        <v>476</v>
      </c>
      <c r="Q39" s="17" t="b">
        <v>1</v>
      </c>
      <c r="R39" s="24">
        <f>VLOOKUP(O39,'3) Valores variables representa'!$C$3:$D$8,2,FALSE)</f>
        <v>8918653</v>
      </c>
      <c r="S39" s="28">
        <v>0.4451</v>
      </c>
      <c r="T39" s="24">
        <f t="shared" si="0"/>
        <v>3969692.4503000001</v>
      </c>
      <c r="U39" s="24">
        <f>IF(Q39=TRUE,'3) Valores variables representa'!$D$8,0)</f>
        <v>2357076</v>
      </c>
      <c r="V39" s="24">
        <f t="shared" si="1"/>
        <v>6326768.4503000006</v>
      </c>
      <c r="W39" s="24">
        <f>VLOOKUP(J39,'5) Cálculo de costos unitarios'!$B$5:$M$21,12,FALSE)</f>
        <v>347.08643745226266</v>
      </c>
      <c r="X39" s="40">
        <v>1.3801830480633499</v>
      </c>
      <c r="Y39" s="24">
        <f t="shared" si="2"/>
        <v>1901652654.7470109</v>
      </c>
      <c r="Z39" s="24">
        <f t="shared" si="3"/>
        <v>1129140327.357532</v>
      </c>
      <c r="AA39" s="24"/>
      <c r="AB39" s="12"/>
    </row>
    <row r="40" spans="2:28" ht="15" x14ac:dyDescent="0.25">
      <c r="B40" s="16" t="s">
        <v>348</v>
      </c>
      <c r="C40" s="16">
        <v>1</v>
      </c>
      <c r="D40" s="16" t="s">
        <v>274</v>
      </c>
      <c r="E40" s="16" t="s">
        <v>260</v>
      </c>
      <c r="F40" s="16">
        <v>0</v>
      </c>
      <c r="G40" s="17" t="s">
        <v>261</v>
      </c>
      <c r="H40" s="17" t="s">
        <v>349</v>
      </c>
      <c r="I40" s="17" t="s">
        <v>350</v>
      </c>
      <c r="J40" s="49">
        <v>1</v>
      </c>
      <c r="K40" s="17" t="s">
        <v>210</v>
      </c>
      <c r="L40" s="17" t="s">
        <v>210</v>
      </c>
      <c r="M40" s="17" t="s">
        <v>229</v>
      </c>
      <c r="N40" s="17" t="s">
        <v>476</v>
      </c>
      <c r="O40" s="17" t="s">
        <v>229</v>
      </c>
      <c r="P40" s="17" t="s">
        <v>476</v>
      </c>
      <c r="Q40" s="17" t="b">
        <v>1</v>
      </c>
      <c r="R40" s="24">
        <f>VLOOKUP(O40,'3) Valores variables representa'!$C$3:$D$8,2,FALSE)</f>
        <v>8918653</v>
      </c>
      <c r="S40" s="28">
        <v>1</v>
      </c>
      <c r="T40" s="24">
        <f t="shared" si="0"/>
        <v>8918653</v>
      </c>
      <c r="U40" s="24">
        <f>IF(Q40=TRUE,'3) Valores variables representa'!$D$8,0)</f>
        <v>2357076</v>
      </c>
      <c r="V40" s="24">
        <f t="shared" si="1"/>
        <v>11275729</v>
      </c>
      <c r="W40" s="24">
        <f>VLOOKUP(J40,'5) Cálculo de costos unitarios'!$B$5:$M$21,12,FALSE)</f>
        <v>32.220949661412561</v>
      </c>
      <c r="X40" s="40">
        <v>0.52667277006070712</v>
      </c>
      <c r="Y40" s="24">
        <f t="shared" si="2"/>
        <v>151348621.11348581</v>
      </c>
      <c r="Z40" s="24">
        <f t="shared" si="3"/>
        <v>39999336.498425342</v>
      </c>
      <c r="AA40" s="24"/>
      <c r="AB40" s="12"/>
    </row>
    <row r="41" spans="2:28" ht="15" x14ac:dyDescent="0.25">
      <c r="B41" s="16" t="s">
        <v>351</v>
      </c>
      <c r="C41" s="16">
        <v>1</v>
      </c>
      <c r="D41" s="16" t="s">
        <v>271</v>
      </c>
      <c r="E41" s="16" t="s">
        <v>260</v>
      </c>
      <c r="F41" s="16">
        <v>0</v>
      </c>
      <c r="G41" s="17" t="s">
        <v>261</v>
      </c>
      <c r="H41" s="17" t="s">
        <v>346</v>
      </c>
      <c r="I41" s="17" t="s">
        <v>352</v>
      </c>
      <c r="J41" s="49">
        <v>8</v>
      </c>
      <c r="K41" s="17" t="s">
        <v>212</v>
      </c>
      <c r="L41" s="17" t="s">
        <v>212</v>
      </c>
      <c r="M41" s="17" t="s">
        <v>236</v>
      </c>
      <c r="N41" s="17" t="s">
        <v>476</v>
      </c>
      <c r="O41" s="17" t="s">
        <v>236</v>
      </c>
      <c r="P41" s="17" t="s">
        <v>476</v>
      </c>
      <c r="Q41" s="17" t="b">
        <v>0</v>
      </c>
      <c r="R41" s="24">
        <f>VLOOKUP(O41,'3) Valores variables representa'!$C$3:$D$8,2,FALSE)</f>
        <v>2457084</v>
      </c>
      <c r="S41" s="28">
        <v>1</v>
      </c>
      <c r="T41" s="24">
        <f t="shared" si="0"/>
        <v>2457084</v>
      </c>
      <c r="U41" s="24">
        <f>IF(Q41=TRUE,'3) Valores variables representa'!$D$8,0)</f>
        <v>0</v>
      </c>
      <c r="V41" s="24">
        <f t="shared" si="1"/>
        <v>2457084</v>
      </c>
      <c r="W41" s="24">
        <f>VLOOKUP(J41,'5) Cálculo de costos unitarios'!$B$5:$M$21,12,FALSE)</f>
        <v>225.28031591512541</v>
      </c>
      <c r="X41" s="40">
        <v>1.3801830481237201</v>
      </c>
      <c r="Y41" s="24">
        <f t="shared" si="2"/>
        <v>763976393.569785</v>
      </c>
      <c r="Z41" s="24">
        <f t="shared" si="3"/>
        <v>0</v>
      </c>
      <c r="AA41" s="24"/>
      <c r="AB41" s="12"/>
    </row>
    <row r="42" spans="2:28" ht="15" x14ac:dyDescent="0.25">
      <c r="B42" s="16" t="s">
        <v>353</v>
      </c>
      <c r="C42" s="16">
        <v>1</v>
      </c>
      <c r="D42" s="16" t="s">
        <v>274</v>
      </c>
      <c r="E42" s="16" t="s">
        <v>265</v>
      </c>
      <c r="F42" s="16">
        <v>0</v>
      </c>
      <c r="G42" s="17" t="s">
        <v>261</v>
      </c>
      <c r="H42" s="17" t="s">
        <v>349</v>
      </c>
      <c r="I42" s="17" t="s">
        <v>354</v>
      </c>
      <c r="J42" s="49">
        <v>1</v>
      </c>
      <c r="K42" s="17" t="s">
        <v>210</v>
      </c>
      <c r="L42" s="17" t="s">
        <v>210</v>
      </c>
      <c r="M42" s="17" t="s">
        <v>229</v>
      </c>
      <c r="N42" s="17" t="s">
        <v>476</v>
      </c>
      <c r="O42" s="17" t="s">
        <v>229</v>
      </c>
      <c r="P42" s="17" t="s">
        <v>476</v>
      </c>
      <c r="Q42" s="17" t="b">
        <v>1</v>
      </c>
      <c r="R42" s="24">
        <f>VLOOKUP(O42,'3) Valores variables representa'!$C$3:$D$8,2,FALSE)</f>
        <v>8918653</v>
      </c>
      <c r="S42" s="28">
        <v>1</v>
      </c>
      <c r="T42" s="24">
        <f t="shared" si="0"/>
        <v>8918653</v>
      </c>
      <c r="U42" s="24">
        <f>IF(Q42=TRUE,'3) Valores variables representa'!$D$8,0)</f>
        <v>2357076</v>
      </c>
      <c r="V42" s="24">
        <f t="shared" si="1"/>
        <v>11275729</v>
      </c>
      <c r="W42" s="24">
        <f>VLOOKUP(J42,'5) Cálculo de costos unitarios'!$B$5:$M$21,12,FALSE)</f>
        <v>32.220949661412561</v>
      </c>
      <c r="X42" s="40">
        <v>0.52667277006070712</v>
      </c>
      <c r="Y42" s="24">
        <f t="shared" si="2"/>
        <v>151348621.11348581</v>
      </c>
      <c r="Z42" s="24">
        <f t="shared" si="3"/>
        <v>39999336.498425342</v>
      </c>
      <c r="AA42" s="24"/>
      <c r="AB42" s="12"/>
    </row>
    <row r="43" spans="2:28" ht="15" x14ac:dyDescent="0.25">
      <c r="B43" s="16" t="s">
        <v>355</v>
      </c>
      <c r="C43" s="16">
        <v>1</v>
      </c>
      <c r="D43" s="16" t="s">
        <v>271</v>
      </c>
      <c r="E43" s="16" t="s">
        <v>268</v>
      </c>
      <c r="F43" s="16">
        <v>0</v>
      </c>
      <c r="G43" s="17" t="s">
        <v>261</v>
      </c>
      <c r="H43" s="17" t="s">
        <v>346</v>
      </c>
      <c r="I43" s="17" t="s">
        <v>356</v>
      </c>
      <c r="J43" s="49">
        <v>8</v>
      </c>
      <c r="K43" s="17" t="s">
        <v>212</v>
      </c>
      <c r="L43" s="17" t="s">
        <v>212</v>
      </c>
      <c r="M43" s="17" t="s">
        <v>236</v>
      </c>
      <c r="N43" s="17" t="s">
        <v>476</v>
      </c>
      <c r="O43" s="17" t="s">
        <v>236</v>
      </c>
      <c r="P43" s="17" t="s">
        <v>476</v>
      </c>
      <c r="Q43" s="17" t="b">
        <v>0</v>
      </c>
      <c r="R43" s="24">
        <f>VLOOKUP(O43,'3) Valores variables representa'!$C$3:$D$8,2,FALSE)</f>
        <v>2457084</v>
      </c>
      <c r="S43" s="28">
        <v>1</v>
      </c>
      <c r="T43" s="24">
        <f t="shared" si="0"/>
        <v>2457084</v>
      </c>
      <c r="U43" s="24">
        <f>IF(Q43=TRUE,'3) Valores variables representa'!$D$8,0)</f>
        <v>0</v>
      </c>
      <c r="V43" s="24">
        <f t="shared" si="1"/>
        <v>2457084</v>
      </c>
      <c r="W43" s="24">
        <f>VLOOKUP(J43,'5) Cálculo de costos unitarios'!$B$5:$M$21,12,FALSE)</f>
        <v>225.28031591512541</v>
      </c>
      <c r="X43" s="40">
        <v>1.38018304812373</v>
      </c>
      <c r="Y43" s="24">
        <f>+T43*W43*X43</f>
        <v>763976393.56979048</v>
      </c>
      <c r="Z43" s="24">
        <f t="shared" si="3"/>
        <v>0</v>
      </c>
      <c r="AA43" s="24"/>
      <c r="AB43" s="12"/>
    </row>
    <row r="44" spans="2:28" ht="15" x14ac:dyDescent="0.25">
      <c r="B44" s="16" t="s">
        <v>357</v>
      </c>
      <c r="C44" s="16">
        <v>1</v>
      </c>
      <c r="D44" s="16" t="s">
        <v>271</v>
      </c>
      <c r="E44" s="16" t="s">
        <v>271</v>
      </c>
      <c r="F44" s="16">
        <v>0</v>
      </c>
      <c r="G44" s="17" t="s">
        <v>261</v>
      </c>
      <c r="H44" s="17" t="s">
        <v>346</v>
      </c>
      <c r="I44" s="17" t="s">
        <v>358</v>
      </c>
      <c r="J44" s="49">
        <v>8</v>
      </c>
      <c r="K44" s="17" t="s">
        <v>212</v>
      </c>
      <c r="L44" s="17" t="s">
        <v>212</v>
      </c>
      <c r="M44" s="17" t="s">
        <v>236</v>
      </c>
      <c r="N44" s="17" t="s">
        <v>476</v>
      </c>
      <c r="O44" s="17" t="s">
        <v>236</v>
      </c>
      <c r="P44" s="17" t="s">
        <v>476</v>
      </c>
      <c r="Q44" s="17" t="b">
        <v>0</v>
      </c>
      <c r="R44" s="24">
        <f>VLOOKUP(O44,'3) Valores variables representa'!$C$3:$D$8,2,FALSE)</f>
        <v>2457084</v>
      </c>
      <c r="S44" s="28">
        <v>1</v>
      </c>
      <c r="T44" s="24">
        <f t="shared" si="0"/>
        <v>2457084</v>
      </c>
      <c r="U44" s="24">
        <f>IF(Q44=TRUE,'3) Valores variables representa'!$D$8,0)</f>
        <v>0</v>
      </c>
      <c r="V44" s="24">
        <f t="shared" si="1"/>
        <v>2457084</v>
      </c>
      <c r="W44" s="24">
        <f>VLOOKUP(J44,'5) Cálculo de costos unitarios'!$B$5:$M$21,12,FALSE)</f>
        <v>225.28031591512541</v>
      </c>
      <c r="X44" s="40">
        <v>1.38018304812373</v>
      </c>
      <c r="Y44" s="24">
        <f>+T44*W44*X44</f>
        <v>763976393.56979048</v>
      </c>
      <c r="Z44" s="24">
        <f t="shared" si="3"/>
        <v>0</v>
      </c>
      <c r="AA44" s="24"/>
      <c r="AB44" s="12"/>
    </row>
    <row r="45" spans="2:28" ht="15" x14ac:dyDescent="0.25">
      <c r="B45" s="16" t="s">
        <v>359</v>
      </c>
      <c r="C45" s="16">
        <v>1</v>
      </c>
      <c r="D45" s="16" t="s">
        <v>271</v>
      </c>
      <c r="E45" s="16" t="s">
        <v>274</v>
      </c>
      <c r="F45" s="16">
        <v>0</v>
      </c>
      <c r="G45" s="17" t="s">
        <v>261</v>
      </c>
      <c r="H45" s="17" t="s">
        <v>346</v>
      </c>
      <c r="I45" s="17" t="s">
        <v>360</v>
      </c>
      <c r="J45" s="49">
        <v>8</v>
      </c>
      <c r="K45" s="17" t="s">
        <v>212</v>
      </c>
      <c r="L45" s="17" t="s">
        <v>212</v>
      </c>
      <c r="M45" s="17" t="s">
        <v>236</v>
      </c>
      <c r="N45" s="17" t="s">
        <v>476</v>
      </c>
      <c r="O45" s="17" t="s">
        <v>236</v>
      </c>
      <c r="P45" s="17" t="s">
        <v>476</v>
      </c>
      <c r="Q45" s="17" t="b">
        <v>0</v>
      </c>
      <c r="R45" s="24">
        <f>VLOOKUP(O45,'3) Valores variables representa'!$C$3:$D$8,2,FALSE)</f>
        <v>2457084</v>
      </c>
      <c r="S45" s="28">
        <v>1</v>
      </c>
      <c r="T45" s="24">
        <f t="shared" si="0"/>
        <v>2457084</v>
      </c>
      <c r="U45" s="24">
        <f>IF(Q45=TRUE,'3) Valores variables representa'!$D$8,0)</f>
        <v>0</v>
      </c>
      <c r="V45" s="24">
        <f t="shared" si="1"/>
        <v>2457084</v>
      </c>
      <c r="W45" s="24">
        <f>VLOOKUP(J45,'5) Cálculo de costos unitarios'!$B$5:$M$21,12,FALSE)</f>
        <v>225.28031591512541</v>
      </c>
      <c r="X45" s="40">
        <v>1.38018304812373</v>
      </c>
      <c r="Y45" s="24">
        <f t="shared" si="2"/>
        <v>763976393.56979048</v>
      </c>
      <c r="Z45" s="24">
        <f t="shared" si="3"/>
        <v>0</v>
      </c>
      <c r="AA45" s="24"/>
      <c r="AB45" s="12"/>
    </row>
    <row r="46" spans="2:28" ht="15" x14ac:dyDescent="0.25">
      <c r="B46" s="16" t="s">
        <v>361</v>
      </c>
      <c r="C46" s="16">
        <v>1</v>
      </c>
      <c r="D46" s="16" t="s">
        <v>277</v>
      </c>
      <c r="E46" s="16" t="s">
        <v>260</v>
      </c>
      <c r="F46" s="16">
        <v>0</v>
      </c>
      <c r="G46" s="17" t="s">
        <v>261</v>
      </c>
      <c r="H46" s="17" t="s">
        <v>362</v>
      </c>
      <c r="I46" s="17" t="s">
        <v>363</v>
      </c>
      <c r="J46" s="49">
        <v>1</v>
      </c>
      <c r="K46" s="17" t="s">
        <v>210</v>
      </c>
      <c r="L46" s="17" t="s">
        <v>210</v>
      </c>
      <c r="M46" s="17" t="s">
        <v>229</v>
      </c>
      <c r="N46" s="17" t="s">
        <v>476</v>
      </c>
      <c r="O46" s="17" t="s">
        <v>229</v>
      </c>
      <c r="P46" s="17" t="s">
        <v>476</v>
      </c>
      <c r="Q46" s="17" t="b">
        <v>1</v>
      </c>
      <c r="R46" s="24">
        <f>VLOOKUP(O46,'3) Valores variables representa'!$C$3:$D$8,2,FALSE)</f>
        <v>8918653</v>
      </c>
      <c r="S46" s="28">
        <v>1</v>
      </c>
      <c r="T46" s="24">
        <f t="shared" si="0"/>
        <v>8918653</v>
      </c>
      <c r="U46" s="24">
        <f>IF(Q46=TRUE,'3) Valores variables representa'!$D$8,0)</f>
        <v>2357076</v>
      </c>
      <c r="V46" s="24">
        <f t="shared" si="1"/>
        <v>11275729</v>
      </c>
      <c r="W46" s="24">
        <f>VLOOKUP(J46,'5) Cálculo de costos unitarios'!$B$5:$M$21,12,FALSE)</f>
        <v>32.220949661412561</v>
      </c>
      <c r="X46" s="40">
        <v>0.52667277006070712</v>
      </c>
      <c r="Y46" s="24">
        <f t="shared" si="2"/>
        <v>151348621.11348581</v>
      </c>
      <c r="Z46" s="24">
        <f t="shared" si="3"/>
        <v>39999336.498425342</v>
      </c>
      <c r="AA46" s="24"/>
      <c r="AB46" s="12"/>
    </row>
    <row r="47" spans="2:28" ht="15" x14ac:dyDescent="0.25">
      <c r="B47" s="16" t="s">
        <v>364</v>
      </c>
      <c r="C47" s="16">
        <v>1</v>
      </c>
      <c r="D47" s="16" t="s">
        <v>277</v>
      </c>
      <c r="E47" s="16" t="s">
        <v>265</v>
      </c>
      <c r="F47" s="16">
        <v>0</v>
      </c>
      <c r="G47" s="17" t="s">
        <v>261</v>
      </c>
      <c r="H47" s="17" t="s">
        <v>362</v>
      </c>
      <c r="I47" s="17" t="s">
        <v>365</v>
      </c>
      <c r="J47" s="49">
        <v>1</v>
      </c>
      <c r="K47" s="17" t="s">
        <v>210</v>
      </c>
      <c r="L47" s="17" t="s">
        <v>210</v>
      </c>
      <c r="M47" s="17" t="s">
        <v>229</v>
      </c>
      <c r="N47" s="17" t="s">
        <v>476</v>
      </c>
      <c r="O47" s="17" t="s">
        <v>229</v>
      </c>
      <c r="P47" s="17" t="s">
        <v>476</v>
      </c>
      <c r="Q47" s="17" t="b">
        <v>1</v>
      </c>
      <c r="R47" s="24">
        <f>VLOOKUP(O47,'3) Valores variables representa'!$C$3:$D$8,2,FALSE)</f>
        <v>8918653</v>
      </c>
      <c r="S47" s="28">
        <v>1</v>
      </c>
      <c r="T47" s="24">
        <f t="shared" si="0"/>
        <v>8918653</v>
      </c>
      <c r="U47" s="24">
        <f>IF(Q47=TRUE,'3) Valores variables representa'!$D$8,0)</f>
        <v>2357076</v>
      </c>
      <c r="V47" s="24">
        <f t="shared" si="1"/>
        <v>11275729</v>
      </c>
      <c r="W47" s="24">
        <f>VLOOKUP(J47,'5) Cálculo de costos unitarios'!$B$5:$M$21,12,FALSE)</f>
        <v>32.220949661412561</v>
      </c>
      <c r="X47" s="40">
        <v>0.52667277006070712</v>
      </c>
      <c r="Y47" s="24">
        <f t="shared" si="2"/>
        <v>151348621.11348581</v>
      </c>
      <c r="Z47" s="24">
        <f t="shared" si="3"/>
        <v>39999336.498425342</v>
      </c>
      <c r="AA47" s="24"/>
      <c r="AB47" s="12"/>
    </row>
    <row r="48" spans="2:28" ht="15" x14ac:dyDescent="0.25">
      <c r="B48" s="16" t="s">
        <v>366</v>
      </c>
      <c r="C48" s="16">
        <v>1</v>
      </c>
      <c r="D48" s="16" t="s">
        <v>277</v>
      </c>
      <c r="E48" s="16" t="s">
        <v>268</v>
      </c>
      <c r="F48" s="16">
        <v>0</v>
      </c>
      <c r="G48" s="17" t="s">
        <v>261</v>
      </c>
      <c r="H48" s="17" t="s">
        <v>362</v>
      </c>
      <c r="I48" s="17" t="s">
        <v>367</v>
      </c>
      <c r="J48" s="49">
        <v>1</v>
      </c>
      <c r="K48" s="17" t="s">
        <v>210</v>
      </c>
      <c r="L48" s="17" t="s">
        <v>210</v>
      </c>
      <c r="M48" s="17" t="s">
        <v>229</v>
      </c>
      <c r="N48" s="17" t="s">
        <v>476</v>
      </c>
      <c r="O48" s="17" t="s">
        <v>229</v>
      </c>
      <c r="P48" s="17" t="s">
        <v>476</v>
      </c>
      <c r="Q48" s="17" t="b">
        <v>1</v>
      </c>
      <c r="R48" s="24">
        <f>VLOOKUP(O48,'3) Valores variables representa'!$C$3:$D$8,2,FALSE)</f>
        <v>8918653</v>
      </c>
      <c r="S48" s="28">
        <v>1</v>
      </c>
      <c r="T48" s="24">
        <f t="shared" si="0"/>
        <v>8918653</v>
      </c>
      <c r="U48" s="24">
        <f>IF(Q48=TRUE,'3) Valores variables representa'!$D$8,0)</f>
        <v>2357076</v>
      </c>
      <c r="V48" s="24">
        <f t="shared" si="1"/>
        <v>11275729</v>
      </c>
      <c r="W48" s="24">
        <f>VLOOKUP(J48,'5) Cálculo de costos unitarios'!$B$5:$M$21,12,FALSE)</f>
        <v>32.220949661412561</v>
      </c>
      <c r="X48" s="40">
        <v>0.52667277006070712</v>
      </c>
      <c r="Y48" s="24">
        <f t="shared" si="2"/>
        <v>151348621.11348581</v>
      </c>
      <c r="Z48" s="24">
        <f t="shared" si="3"/>
        <v>39999336.498425342</v>
      </c>
      <c r="AA48" s="24"/>
      <c r="AB48" s="12"/>
    </row>
    <row r="49" spans="2:28" ht="15" x14ac:dyDescent="0.25">
      <c r="B49" s="16" t="s">
        <v>368</v>
      </c>
      <c r="C49" s="16">
        <v>1</v>
      </c>
      <c r="D49" s="16" t="s">
        <v>280</v>
      </c>
      <c r="E49" s="16" t="s">
        <v>260</v>
      </c>
      <c r="F49" s="16">
        <v>0</v>
      </c>
      <c r="G49" s="17" t="s">
        <v>261</v>
      </c>
      <c r="H49" s="17" t="s">
        <v>369</v>
      </c>
      <c r="I49" s="17" t="s">
        <v>370</v>
      </c>
      <c r="J49" s="49">
        <v>1</v>
      </c>
      <c r="K49" s="17" t="s">
        <v>210</v>
      </c>
      <c r="L49" s="17" t="s">
        <v>210</v>
      </c>
      <c r="M49" s="17" t="s">
        <v>229</v>
      </c>
      <c r="N49" s="17" t="s">
        <v>476</v>
      </c>
      <c r="O49" s="17" t="s">
        <v>229</v>
      </c>
      <c r="P49" s="17" t="s">
        <v>476</v>
      </c>
      <c r="Q49" s="17" t="b">
        <v>1</v>
      </c>
      <c r="R49" s="24">
        <f>VLOOKUP(O49,'3) Valores variables representa'!$C$3:$D$8,2,FALSE)</f>
        <v>8918653</v>
      </c>
      <c r="S49" s="28">
        <v>1</v>
      </c>
      <c r="T49" s="24">
        <f t="shared" si="0"/>
        <v>8918653</v>
      </c>
      <c r="U49" s="24">
        <f>IF(Q49=TRUE,'3) Valores variables representa'!$D$8,0)</f>
        <v>2357076</v>
      </c>
      <c r="V49" s="24">
        <f t="shared" si="1"/>
        <v>11275729</v>
      </c>
      <c r="W49" s="24">
        <f>VLOOKUP(J49,'5) Cálculo de costos unitarios'!$B$5:$M$21,12,FALSE)</f>
        <v>32.220949661412561</v>
      </c>
      <c r="X49" s="40">
        <v>0.52667277006070712</v>
      </c>
      <c r="Y49" s="24">
        <f t="shared" si="2"/>
        <v>151348621.11348581</v>
      </c>
      <c r="Z49" s="24">
        <f t="shared" si="3"/>
        <v>39999336.498425342</v>
      </c>
      <c r="AA49" s="24"/>
      <c r="AB49" s="12"/>
    </row>
    <row r="50" spans="2:28" ht="15" x14ac:dyDescent="0.25">
      <c r="B50" s="16" t="s">
        <v>371</v>
      </c>
      <c r="C50" s="16">
        <v>1</v>
      </c>
      <c r="D50" s="16" t="s">
        <v>280</v>
      </c>
      <c r="E50" s="16" t="s">
        <v>265</v>
      </c>
      <c r="F50" s="16">
        <v>0</v>
      </c>
      <c r="G50" s="17" t="s">
        <v>261</v>
      </c>
      <c r="H50" s="17" t="s">
        <v>369</v>
      </c>
      <c r="I50" s="17" t="s">
        <v>372</v>
      </c>
      <c r="J50" s="49">
        <v>1</v>
      </c>
      <c r="K50" s="17" t="s">
        <v>210</v>
      </c>
      <c r="L50" s="17" t="s">
        <v>210</v>
      </c>
      <c r="M50" s="17" t="s">
        <v>229</v>
      </c>
      <c r="N50" s="17" t="s">
        <v>476</v>
      </c>
      <c r="O50" s="17" t="s">
        <v>229</v>
      </c>
      <c r="P50" s="17" t="s">
        <v>476</v>
      </c>
      <c r="Q50" s="17" t="b">
        <v>1</v>
      </c>
      <c r="R50" s="24">
        <f>VLOOKUP(O50,'3) Valores variables representa'!$C$3:$D$8,2,FALSE)</f>
        <v>8918653</v>
      </c>
      <c r="S50" s="28">
        <v>1</v>
      </c>
      <c r="T50" s="24">
        <f t="shared" si="0"/>
        <v>8918653</v>
      </c>
      <c r="U50" s="24">
        <f>IF(Q50=TRUE,'3) Valores variables representa'!$D$8,0)</f>
        <v>2357076</v>
      </c>
      <c r="V50" s="24">
        <f t="shared" si="1"/>
        <v>11275729</v>
      </c>
      <c r="W50" s="24">
        <f>VLOOKUP(J50,'5) Cálculo de costos unitarios'!$B$5:$M$21,12,FALSE)</f>
        <v>32.220949661412561</v>
      </c>
      <c r="X50" s="40">
        <v>0.52667277006070712</v>
      </c>
      <c r="Y50" s="24">
        <f t="shared" si="2"/>
        <v>151348621.11348581</v>
      </c>
      <c r="Z50" s="24">
        <f t="shared" si="3"/>
        <v>39999336.498425342</v>
      </c>
      <c r="AA50" s="24"/>
      <c r="AB50" s="12"/>
    </row>
    <row r="51" spans="2:28" ht="15" x14ac:dyDescent="0.25">
      <c r="B51" s="16" t="s">
        <v>373</v>
      </c>
      <c r="C51" s="16">
        <v>1</v>
      </c>
      <c r="D51" s="16" t="s">
        <v>283</v>
      </c>
      <c r="E51" s="16" t="s">
        <v>260</v>
      </c>
      <c r="F51" s="16">
        <v>0</v>
      </c>
      <c r="G51" s="17" t="s">
        <v>261</v>
      </c>
      <c r="H51" s="17" t="s">
        <v>374</v>
      </c>
      <c r="I51" s="17" t="s">
        <v>375</v>
      </c>
      <c r="J51" s="49">
        <v>1</v>
      </c>
      <c r="K51" s="17" t="s">
        <v>210</v>
      </c>
      <c r="L51" s="17" t="s">
        <v>210</v>
      </c>
      <c r="M51" s="17" t="s">
        <v>229</v>
      </c>
      <c r="N51" s="17" t="s">
        <v>476</v>
      </c>
      <c r="O51" s="17" t="s">
        <v>229</v>
      </c>
      <c r="P51" s="17" t="s">
        <v>476</v>
      </c>
      <c r="Q51" s="17" t="b">
        <v>1</v>
      </c>
      <c r="R51" s="24">
        <f>VLOOKUP(O51,'3) Valores variables representa'!$C$3:$D$8,2,FALSE)</f>
        <v>8918653</v>
      </c>
      <c r="S51" s="28">
        <v>1</v>
      </c>
      <c r="T51" s="24">
        <f t="shared" si="0"/>
        <v>8918653</v>
      </c>
      <c r="U51" s="24">
        <f>IF(Q51=TRUE,'3) Valores variables representa'!$D$8,0)</f>
        <v>2357076</v>
      </c>
      <c r="V51" s="24">
        <f t="shared" si="1"/>
        <v>11275729</v>
      </c>
      <c r="W51" s="24">
        <f>VLOOKUP(J51,'5) Cálculo de costos unitarios'!$B$5:$M$21,12,FALSE)</f>
        <v>32.220949661412561</v>
      </c>
      <c r="X51" s="40">
        <v>0.52667277006070712</v>
      </c>
      <c r="Y51" s="24">
        <f t="shared" si="2"/>
        <v>151348621.11348581</v>
      </c>
      <c r="Z51" s="24">
        <f t="shared" si="3"/>
        <v>39999336.498425342</v>
      </c>
      <c r="AA51" s="24"/>
      <c r="AB51" s="12"/>
    </row>
    <row r="52" spans="2:28" ht="15" x14ac:dyDescent="0.25">
      <c r="B52" s="16" t="s">
        <v>376</v>
      </c>
      <c r="C52" s="16">
        <v>2</v>
      </c>
      <c r="D52" s="16" t="s">
        <v>260</v>
      </c>
      <c r="E52" s="16" t="s">
        <v>260</v>
      </c>
      <c r="F52" s="16">
        <v>0</v>
      </c>
      <c r="G52" s="17" t="s">
        <v>377</v>
      </c>
      <c r="H52" s="17" t="s">
        <v>262</v>
      </c>
      <c r="I52" s="17" t="s">
        <v>378</v>
      </c>
      <c r="J52" s="49">
        <v>1</v>
      </c>
      <c r="K52" s="17" t="s">
        <v>210</v>
      </c>
      <c r="L52" s="17" t="s">
        <v>210</v>
      </c>
      <c r="M52" s="17" t="s">
        <v>229</v>
      </c>
      <c r="N52" s="17" t="s">
        <v>476</v>
      </c>
      <c r="O52" s="17" t="s">
        <v>229</v>
      </c>
      <c r="P52" s="17" t="s">
        <v>476</v>
      </c>
      <c r="Q52" s="17" t="b">
        <v>1</v>
      </c>
      <c r="R52" s="24">
        <f>VLOOKUP(O52,'3) Valores variables representa'!$C$3:$D$8,2,FALSE)</f>
        <v>8918653</v>
      </c>
      <c r="S52" s="28">
        <v>1</v>
      </c>
      <c r="T52" s="24">
        <f t="shared" si="0"/>
        <v>8918653</v>
      </c>
      <c r="U52" s="24">
        <f>IF(Q52=TRUE,'3) Valores variables representa'!$D$8,0)</f>
        <v>2357076</v>
      </c>
      <c r="V52" s="24">
        <f t="shared" si="1"/>
        <v>11275729</v>
      </c>
      <c r="W52" s="24">
        <f>VLOOKUP(J52,'5) Cálculo de costos unitarios'!$B$5:$M$21,12,FALSE)</f>
        <v>32.220949661412561</v>
      </c>
      <c r="X52" s="40">
        <v>0.52667277006070712</v>
      </c>
      <c r="Y52" s="24">
        <f t="shared" si="2"/>
        <v>151348621.11348581</v>
      </c>
      <c r="Z52" s="24">
        <f t="shared" si="3"/>
        <v>39999336.498425342</v>
      </c>
      <c r="AA52" s="24"/>
      <c r="AB52" s="12"/>
    </row>
    <row r="53" spans="2:28" ht="15" x14ac:dyDescent="0.25">
      <c r="B53" s="16" t="s">
        <v>379</v>
      </c>
      <c r="C53" s="16">
        <v>2</v>
      </c>
      <c r="D53" s="16" t="s">
        <v>265</v>
      </c>
      <c r="E53" s="16" t="s">
        <v>265</v>
      </c>
      <c r="F53" s="16">
        <v>0</v>
      </c>
      <c r="G53" s="17" t="s">
        <v>377</v>
      </c>
      <c r="H53" s="17" t="s">
        <v>307</v>
      </c>
      <c r="I53" s="17" t="s">
        <v>380</v>
      </c>
      <c r="J53" s="49">
        <v>1</v>
      </c>
      <c r="K53" s="17" t="s">
        <v>210</v>
      </c>
      <c r="L53" s="17" t="s">
        <v>210</v>
      </c>
      <c r="M53" s="17" t="s">
        <v>229</v>
      </c>
      <c r="N53" s="17" t="s">
        <v>476</v>
      </c>
      <c r="O53" s="17" t="s">
        <v>229</v>
      </c>
      <c r="P53" s="17" t="s">
        <v>476</v>
      </c>
      <c r="Q53" s="17" t="b">
        <v>1</v>
      </c>
      <c r="R53" s="24">
        <f>VLOOKUP(O53,'3) Valores variables representa'!$C$3:$D$8,2,FALSE)</f>
        <v>8918653</v>
      </c>
      <c r="S53" s="28">
        <v>1</v>
      </c>
      <c r="T53" s="24">
        <f t="shared" si="0"/>
        <v>8918653</v>
      </c>
      <c r="U53" s="24">
        <f>IF(Q53=TRUE,'3) Valores variables representa'!$D$8,0)</f>
        <v>2357076</v>
      </c>
      <c r="V53" s="24">
        <f t="shared" si="1"/>
        <v>11275729</v>
      </c>
      <c r="W53" s="24">
        <f>VLOOKUP(J53,'5) Cálculo de costos unitarios'!$B$5:$M$21,12,FALSE)</f>
        <v>32.220949661412561</v>
      </c>
      <c r="X53" s="40">
        <v>0.52667277006070712</v>
      </c>
      <c r="Y53" s="24">
        <f t="shared" si="2"/>
        <v>151348621.11348581</v>
      </c>
      <c r="Z53" s="24">
        <f t="shared" si="3"/>
        <v>39999336.498425342</v>
      </c>
      <c r="AA53" s="24"/>
      <c r="AB53" s="12"/>
    </row>
    <row r="54" spans="2:28" ht="15" x14ac:dyDescent="0.25">
      <c r="B54" s="16" t="s">
        <v>381</v>
      </c>
      <c r="C54" s="16">
        <v>2</v>
      </c>
      <c r="D54" s="16" t="s">
        <v>265</v>
      </c>
      <c r="E54" s="16" t="s">
        <v>271</v>
      </c>
      <c r="F54" s="16">
        <v>0</v>
      </c>
      <c r="G54" s="17" t="s">
        <v>377</v>
      </c>
      <c r="H54" s="17" t="s">
        <v>307</v>
      </c>
      <c r="I54" s="17" t="s">
        <v>382</v>
      </c>
      <c r="J54" s="49">
        <v>11</v>
      </c>
      <c r="K54" s="17" t="s">
        <v>211</v>
      </c>
      <c r="L54" s="17" t="s">
        <v>222</v>
      </c>
      <c r="M54" s="17" t="s">
        <v>238</v>
      </c>
      <c r="N54" s="17" t="s">
        <v>480</v>
      </c>
      <c r="O54" s="17" t="s">
        <v>229</v>
      </c>
      <c r="P54" s="17" t="s">
        <v>476</v>
      </c>
      <c r="Q54" s="17" t="b">
        <v>0</v>
      </c>
      <c r="R54" s="24">
        <f>VLOOKUP(O54,'3) Valores variables representa'!$C$3:$D$8,2,FALSE)</f>
        <v>8918653</v>
      </c>
      <c r="S54" s="28">
        <v>3.7000000000000002E-3</v>
      </c>
      <c r="T54" s="24">
        <f t="shared" si="0"/>
        <v>32999.016100000001</v>
      </c>
      <c r="U54" s="24">
        <f>IF(Q54=TRUE,'3) Valores variables representa'!$D$8,0)</f>
        <v>0</v>
      </c>
      <c r="V54" s="24">
        <f t="shared" si="1"/>
        <v>32999.016100000001</v>
      </c>
      <c r="W54" s="24">
        <f>VLOOKUP(J54,'5) Cálculo de costos unitarios'!$B$5:$M$21,12,FALSE)</f>
        <v>63148.744915419767</v>
      </c>
      <c r="X54" s="40">
        <v>1.57201659600708</v>
      </c>
      <c r="Y54" s="24">
        <f>+T54*W54*X54</f>
        <v>3275841203.1799641</v>
      </c>
      <c r="Z54" s="24">
        <f t="shared" si="3"/>
        <v>0</v>
      </c>
      <c r="AA54" s="24"/>
      <c r="AB54" s="12"/>
    </row>
    <row r="55" spans="2:28" ht="15" x14ac:dyDescent="0.25">
      <c r="B55" s="16" t="s">
        <v>383</v>
      </c>
      <c r="C55" s="16">
        <v>2</v>
      </c>
      <c r="D55" s="16" t="s">
        <v>265</v>
      </c>
      <c r="E55" s="16" t="s">
        <v>260</v>
      </c>
      <c r="F55" s="16">
        <v>0</v>
      </c>
      <c r="G55" s="17" t="s">
        <v>377</v>
      </c>
      <c r="H55" s="17" t="s">
        <v>307</v>
      </c>
      <c r="I55" s="17" t="s">
        <v>384</v>
      </c>
      <c r="J55" s="49">
        <v>10</v>
      </c>
      <c r="K55" s="17" t="s">
        <v>211</v>
      </c>
      <c r="L55" s="17" t="s">
        <v>221</v>
      </c>
      <c r="M55" s="17" t="s">
        <v>221</v>
      </c>
      <c r="N55" s="17" t="s">
        <v>480</v>
      </c>
      <c r="O55" s="17" t="s">
        <v>243</v>
      </c>
      <c r="P55" s="17" t="s">
        <v>478</v>
      </c>
      <c r="Q55" s="17" t="b">
        <v>0</v>
      </c>
      <c r="R55" s="24">
        <f>VLOOKUP(O55,'3) Valores variables representa'!$C$3:$D$8,2,FALSE)</f>
        <v>793061250.79999995</v>
      </c>
      <c r="S55" s="28">
        <v>6.9999999999999994E-5</v>
      </c>
      <c r="T55" s="24">
        <f t="shared" si="0"/>
        <v>55514.287555999988</v>
      </c>
      <c r="U55" s="24">
        <f>IF(Q55=TRUE,'3) Valores variables representa'!$D$8,0)</f>
        <v>0</v>
      </c>
      <c r="V55" s="24">
        <f t="shared" si="1"/>
        <v>55514.287555999988</v>
      </c>
      <c r="W55" s="24">
        <f>VLOOKUP(J55,'5) Cálculo de costos unitarios'!$B$5:$M$21,12,FALSE)</f>
        <v>7879.1897710566063</v>
      </c>
      <c r="X55" s="40">
        <v>1.57350091387868</v>
      </c>
      <c r="Y55" s="24">
        <f t="shared" si="2"/>
        <v>688261268.81499803</v>
      </c>
      <c r="Z55" s="24">
        <f t="shared" si="3"/>
        <v>0</v>
      </c>
      <c r="AA55" s="24"/>
      <c r="AB55" s="12"/>
    </row>
    <row r="56" spans="2:28" ht="15" x14ac:dyDescent="0.25">
      <c r="B56" s="16" t="s">
        <v>385</v>
      </c>
      <c r="C56" s="16">
        <v>2</v>
      </c>
      <c r="D56" s="16" t="s">
        <v>265</v>
      </c>
      <c r="E56" s="16" t="s">
        <v>274</v>
      </c>
      <c r="F56" s="16">
        <v>0</v>
      </c>
      <c r="G56" s="17" t="s">
        <v>377</v>
      </c>
      <c r="H56" s="17" t="s">
        <v>307</v>
      </c>
      <c r="I56" s="17" t="s">
        <v>386</v>
      </c>
      <c r="J56" s="49">
        <v>12</v>
      </c>
      <c r="K56" s="17" t="s">
        <v>211</v>
      </c>
      <c r="L56" s="17" t="s">
        <v>223</v>
      </c>
      <c r="M56" s="17" t="s">
        <v>239</v>
      </c>
      <c r="N56" s="17" t="s">
        <v>480</v>
      </c>
      <c r="O56" s="17" t="s">
        <v>229</v>
      </c>
      <c r="P56" s="17" t="s">
        <v>476</v>
      </c>
      <c r="Q56" s="17" t="b">
        <v>0</v>
      </c>
      <c r="R56" s="24">
        <f>VLOOKUP(O56,'3) Valores variables representa'!$C$3:$D$8,2,FALSE)</f>
        <v>8918653</v>
      </c>
      <c r="S56" s="28">
        <v>0.66520000000000001</v>
      </c>
      <c r="T56" s="24">
        <f t="shared" si="0"/>
        <v>5932687.9756000005</v>
      </c>
      <c r="U56" s="24">
        <f>IF(Q56=TRUE,'3) Valores variables representa'!$D$8,0)</f>
        <v>0</v>
      </c>
      <c r="V56" s="24">
        <f t="shared" si="1"/>
        <v>5932687.9756000005</v>
      </c>
      <c r="W56" s="24">
        <f>VLOOKUP(J56,'5) Cálculo de costos unitarios'!$B$5:$M$21,12,FALSE)</f>
        <v>408.67165714714559</v>
      </c>
      <c r="X56" s="40">
        <v>1.5732704145549401</v>
      </c>
      <c r="Y56" s="24">
        <f>+T56*W56*X56</f>
        <v>3814427829.4922915</v>
      </c>
      <c r="Z56" s="24">
        <f t="shared" si="3"/>
        <v>0</v>
      </c>
      <c r="AA56" s="24"/>
      <c r="AB56" s="12"/>
    </row>
    <row r="57" spans="2:28" ht="15" x14ac:dyDescent="0.25">
      <c r="B57" s="16" t="s">
        <v>387</v>
      </c>
      <c r="C57" s="16">
        <v>2</v>
      </c>
      <c r="D57" s="16" t="s">
        <v>265</v>
      </c>
      <c r="E57" s="16" t="s">
        <v>280</v>
      </c>
      <c r="F57" s="16">
        <v>0</v>
      </c>
      <c r="G57" s="17" t="s">
        <v>377</v>
      </c>
      <c r="H57" s="17" t="s">
        <v>307</v>
      </c>
      <c r="I57" s="17" t="s">
        <v>388</v>
      </c>
      <c r="J57" s="49">
        <v>1</v>
      </c>
      <c r="K57" s="17" t="s">
        <v>210</v>
      </c>
      <c r="L57" s="17" t="s">
        <v>210</v>
      </c>
      <c r="M57" s="17" t="s">
        <v>229</v>
      </c>
      <c r="N57" s="17" t="s">
        <v>476</v>
      </c>
      <c r="O57" s="17" t="s">
        <v>229</v>
      </c>
      <c r="P57" s="17" t="s">
        <v>476</v>
      </c>
      <c r="Q57" s="17" t="b">
        <v>1</v>
      </c>
      <c r="R57" s="24">
        <f>VLOOKUP(O57,'3) Valores variables representa'!$C$3:$D$8,2,FALSE)</f>
        <v>8918653</v>
      </c>
      <c r="S57" s="28">
        <v>1</v>
      </c>
      <c r="T57" s="24">
        <f t="shared" si="0"/>
        <v>8918653</v>
      </c>
      <c r="U57" s="24">
        <f>IF(Q57=TRUE,'3) Valores variables representa'!$D$8,0)</f>
        <v>2357076</v>
      </c>
      <c r="V57" s="24">
        <f t="shared" si="1"/>
        <v>11275729</v>
      </c>
      <c r="W57" s="24">
        <f>VLOOKUP(J57,'5) Cálculo de costos unitarios'!$B$5:$M$21,12,FALSE)</f>
        <v>32.220949661412561</v>
      </c>
      <c r="X57" s="40">
        <v>0.52667277006070712</v>
      </c>
      <c r="Y57" s="24">
        <f t="shared" si="2"/>
        <v>151348621.11348581</v>
      </c>
      <c r="Z57" s="24">
        <f t="shared" si="3"/>
        <v>39999336.498425342</v>
      </c>
      <c r="AA57" s="24"/>
      <c r="AB57" s="12"/>
    </row>
    <row r="58" spans="2:28" ht="15" x14ac:dyDescent="0.25">
      <c r="B58" s="16" t="s">
        <v>389</v>
      </c>
      <c r="C58" s="16">
        <v>2</v>
      </c>
      <c r="D58" s="16" t="s">
        <v>265</v>
      </c>
      <c r="E58" s="16" t="s">
        <v>283</v>
      </c>
      <c r="F58" s="16">
        <v>0</v>
      </c>
      <c r="G58" s="17" t="s">
        <v>377</v>
      </c>
      <c r="H58" s="17" t="s">
        <v>307</v>
      </c>
      <c r="I58" s="17" t="s">
        <v>390</v>
      </c>
      <c r="J58" s="49">
        <v>1</v>
      </c>
      <c r="K58" s="17" t="s">
        <v>210</v>
      </c>
      <c r="L58" s="17" t="s">
        <v>210</v>
      </c>
      <c r="M58" s="17" t="s">
        <v>229</v>
      </c>
      <c r="N58" s="17" t="s">
        <v>476</v>
      </c>
      <c r="O58" s="17" t="s">
        <v>229</v>
      </c>
      <c r="P58" s="17" t="s">
        <v>476</v>
      </c>
      <c r="Q58" s="17" t="b">
        <v>1</v>
      </c>
      <c r="R58" s="24">
        <f>VLOOKUP(O58,'3) Valores variables representa'!$C$3:$D$8,2,FALSE)</f>
        <v>8918653</v>
      </c>
      <c r="S58" s="28">
        <v>1</v>
      </c>
      <c r="T58" s="24">
        <f t="shared" si="0"/>
        <v>8918653</v>
      </c>
      <c r="U58" s="24">
        <f>IF(Q58=TRUE,'3) Valores variables representa'!$D$8,0)</f>
        <v>2357076</v>
      </c>
      <c r="V58" s="24">
        <f t="shared" si="1"/>
        <v>11275729</v>
      </c>
      <c r="W58" s="24">
        <f>VLOOKUP(J58,'5) Cálculo de costos unitarios'!$B$5:$M$21,12,FALSE)</f>
        <v>32.220949661412561</v>
      </c>
      <c r="X58" s="40">
        <v>0.52667277006070712</v>
      </c>
      <c r="Y58" s="24">
        <f t="shared" si="2"/>
        <v>151348621.11348581</v>
      </c>
      <c r="Z58" s="24">
        <f t="shared" si="3"/>
        <v>39999336.498425342</v>
      </c>
      <c r="AA58" s="24"/>
      <c r="AB58" s="12"/>
    </row>
    <row r="59" spans="2:28" ht="15" x14ac:dyDescent="0.25">
      <c r="B59" s="16" t="s">
        <v>391</v>
      </c>
      <c r="C59" s="16">
        <v>2</v>
      </c>
      <c r="D59" s="16" t="s">
        <v>265</v>
      </c>
      <c r="E59" s="16" t="s">
        <v>286</v>
      </c>
      <c r="F59" s="16">
        <v>0</v>
      </c>
      <c r="G59" s="17" t="s">
        <v>377</v>
      </c>
      <c r="H59" s="17" t="s">
        <v>307</v>
      </c>
      <c r="I59" s="17" t="s">
        <v>392</v>
      </c>
      <c r="J59" s="49">
        <v>1</v>
      </c>
      <c r="K59" s="17" t="s">
        <v>210</v>
      </c>
      <c r="L59" s="17" t="s">
        <v>210</v>
      </c>
      <c r="M59" s="17" t="s">
        <v>229</v>
      </c>
      <c r="N59" s="17" t="s">
        <v>476</v>
      </c>
      <c r="O59" s="17" t="s">
        <v>229</v>
      </c>
      <c r="P59" s="17" t="s">
        <v>476</v>
      </c>
      <c r="Q59" s="17" t="b">
        <v>1</v>
      </c>
      <c r="R59" s="24">
        <f>VLOOKUP(O59,'3) Valores variables representa'!$C$3:$D$8,2,FALSE)</f>
        <v>8918653</v>
      </c>
      <c r="S59" s="28">
        <v>1</v>
      </c>
      <c r="T59" s="24">
        <f t="shared" si="0"/>
        <v>8918653</v>
      </c>
      <c r="U59" s="24">
        <f>IF(Q59=TRUE,'3) Valores variables representa'!$D$8,0)</f>
        <v>2357076</v>
      </c>
      <c r="V59" s="24">
        <f t="shared" si="1"/>
        <v>11275729</v>
      </c>
      <c r="W59" s="24">
        <f>VLOOKUP(J59,'5) Cálculo de costos unitarios'!$B$5:$M$21,12,FALSE)</f>
        <v>32.220949661412561</v>
      </c>
      <c r="X59" s="40">
        <v>0.52667277006070712</v>
      </c>
      <c r="Y59" s="24">
        <f t="shared" si="2"/>
        <v>151348621.11348581</v>
      </c>
      <c r="Z59" s="24">
        <f t="shared" si="3"/>
        <v>39999336.498425342</v>
      </c>
      <c r="AA59" s="24"/>
      <c r="AB59" s="12"/>
    </row>
    <row r="60" spans="2:28" ht="15" x14ac:dyDescent="0.25">
      <c r="B60" s="16" t="s">
        <v>393</v>
      </c>
      <c r="C60" s="16">
        <v>2</v>
      </c>
      <c r="D60" s="16" t="s">
        <v>265</v>
      </c>
      <c r="E60" s="16" t="s">
        <v>277</v>
      </c>
      <c r="F60" s="16">
        <v>0</v>
      </c>
      <c r="G60" s="17" t="s">
        <v>377</v>
      </c>
      <c r="H60" s="17" t="s">
        <v>307</v>
      </c>
      <c r="I60" s="17" t="s">
        <v>394</v>
      </c>
      <c r="J60" s="49">
        <v>13</v>
      </c>
      <c r="K60" s="17" t="s">
        <v>211</v>
      </c>
      <c r="L60" s="17" t="s">
        <v>224</v>
      </c>
      <c r="M60" s="17" t="s">
        <v>240</v>
      </c>
      <c r="N60" s="17" t="s">
        <v>480</v>
      </c>
      <c r="O60" s="17" t="s">
        <v>243</v>
      </c>
      <c r="P60" s="17" t="s">
        <v>478</v>
      </c>
      <c r="Q60" s="17" t="b">
        <v>0</v>
      </c>
      <c r="R60" s="24">
        <f>VLOOKUP(O60,'3) Valores variables representa'!$C$3:$D$8,2,FALSE)</f>
        <v>793061250.79999995</v>
      </c>
      <c r="S60" s="28">
        <v>1</v>
      </c>
      <c r="T60" s="24">
        <f t="shared" si="0"/>
        <v>793061250.79999995</v>
      </c>
      <c r="U60" s="24">
        <f>IF(Q60=TRUE,'3) Valores variables representa'!$D$8,0)</f>
        <v>0</v>
      </c>
      <c r="V60" s="24">
        <f t="shared" si="1"/>
        <v>793061250.79999995</v>
      </c>
      <c r="W60" s="24">
        <f>VLOOKUP(J60,'5) Cálculo de costos unitarios'!$B$5:$M$21,12,FALSE)</f>
        <v>2.312407759857309</v>
      </c>
      <c r="X60" s="40">
        <v>1.57350091387868</v>
      </c>
      <c r="Y60" s="24">
        <f t="shared" si="2"/>
        <v>2885613414.3266506</v>
      </c>
      <c r="Z60" s="24">
        <f t="shared" si="3"/>
        <v>0</v>
      </c>
      <c r="AA60" s="24"/>
      <c r="AB60" s="12"/>
    </row>
    <row r="61" spans="2:28" ht="15" x14ac:dyDescent="0.25">
      <c r="B61" s="16" t="s">
        <v>395</v>
      </c>
      <c r="C61" s="16">
        <v>2</v>
      </c>
      <c r="D61" s="16" t="s">
        <v>265</v>
      </c>
      <c r="E61" s="16" t="s">
        <v>289</v>
      </c>
      <c r="F61" s="16">
        <v>0</v>
      </c>
      <c r="G61" s="17" t="s">
        <v>377</v>
      </c>
      <c r="H61" s="17" t="s">
        <v>307</v>
      </c>
      <c r="I61" s="17" t="s">
        <v>396</v>
      </c>
      <c r="J61" s="49">
        <v>1</v>
      </c>
      <c r="K61" s="17" t="s">
        <v>210</v>
      </c>
      <c r="L61" s="17" t="s">
        <v>210</v>
      </c>
      <c r="M61" s="17" t="s">
        <v>229</v>
      </c>
      <c r="N61" s="17" t="s">
        <v>476</v>
      </c>
      <c r="O61" s="17" t="s">
        <v>229</v>
      </c>
      <c r="P61" s="17" t="s">
        <v>476</v>
      </c>
      <c r="Q61" s="17" t="b">
        <v>1</v>
      </c>
      <c r="R61" s="24">
        <f>VLOOKUP(O61,'3) Valores variables representa'!$C$3:$D$8,2,FALSE)</f>
        <v>8918653</v>
      </c>
      <c r="S61" s="28">
        <v>1</v>
      </c>
      <c r="T61" s="24">
        <f t="shared" si="0"/>
        <v>8918653</v>
      </c>
      <c r="U61" s="24">
        <f>IF(Q61=TRUE,'3) Valores variables representa'!$D$8,0)</f>
        <v>2357076</v>
      </c>
      <c r="V61" s="24">
        <f t="shared" si="1"/>
        <v>11275729</v>
      </c>
      <c r="W61" s="24">
        <f>VLOOKUP(J61,'5) Cálculo de costos unitarios'!$B$5:$M$21,12,FALSE)</f>
        <v>32.220949661412561</v>
      </c>
      <c r="X61" s="40">
        <v>0.52667277006070712</v>
      </c>
      <c r="Y61" s="24">
        <f t="shared" si="2"/>
        <v>151348621.11348581</v>
      </c>
      <c r="Z61" s="24">
        <f t="shared" si="3"/>
        <v>39999336.498425342</v>
      </c>
      <c r="AA61" s="24"/>
      <c r="AB61" s="12"/>
    </row>
    <row r="62" spans="2:28" ht="15" x14ac:dyDescent="0.25">
      <c r="B62" s="16" t="s">
        <v>397</v>
      </c>
      <c r="C62" s="16">
        <v>2</v>
      </c>
      <c r="D62" s="16" t="s">
        <v>265</v>
      </c>
      <c r="E62" s="16" t="s">
        <v>292</v>
      </c>
      <c r="F62" s="16">
        <v>0</v>
      </c>
      <c r="G62" s="17" t="s">
        <v>377</v>
      </c>
      <c r="H62" s="17" t="s">
        <v>307</v>
      </c>
      <c r="I62" s="17" t="s">
        <v>398</v>
      </c>
      <c r="J62" s="49">
        <v>1</v>
      </c>
      <c r="K62" s="17" t="s">
        <v>210</v>
      </c>
      <c r="L62" s="17" t="s">
        <v>210</v>
      </c>
      <c r="M62" s="17" t="s">
        <v>229</v>
      </c>
      <c r="N62" s="17" t="s">
        <v>476</v>
      </c>
      <c r="O62" s="17" t="s">
        <v>229</v>
      </c>
      <c r="P62" s="17" t="s">
        <v>476</v>
      </c>
      <c r="Q62" s="17" t="b">
        <v>1</v>
      </c>
      <c r="R62" s="24">
        <f>VLOOKUP(O62,'3) Valores variables representa'!$C$3:$D$8,2,FALSE)</f>
        <v>8918653</v>
      </c>
      <c r="S62" s="28">
        <v>1</v>
      </c>
      <c r="T62" s="24">
        <f t="shared" si="0"/>
        <v>8918653</v>
      </c>
      <c r="U62" s="24">
        <f>IF(Q62=TRUE,'3) Valores variables representa'!$D$8,0)</f>
        <v>2357076</v>
      </c>
      <c r="V62" s="24">
        <f t="shared" si="1"/>
        <v>11275729</v>
      </c>
      <c r="W62" s="24">
        <f>VLOOKUP(J62,'5) Cálculo de costos unitarios'!$B$5:$M$21,12,FALSE)</f>
        <v>32.220949661412561</v>
      </c>
      <c r="X62" s="40">
        <v>0.52667277006070712</v>
      </c>
      <c r="Y62" s="24">
        <f t="shared" si="2"/>
        <v>151348621.11348581</v>
      </c>
      <c r="Z62" s="24">
        <f t="shared" si="3"/>
        <v>39999336.498425342</v>
      </c>
      <c r="AA62" s="24"/>
      <c r="AB62" s="12"/>
    </row>
    <row r="63" spans="2:28" ht="15" x14ac:dyDescent="0.25">
      <c r="B63" s="16" t="s">
        <v>399</v>
      </c>
      <c r="C63" s="16">
        <v>2</v>
      </c>
      <c r="D63" s="16" t="s">
        <v>265</v>
      </c>
      <c r="E63" s="16" t="s">
        <v>295</v>
      </c>
      <c r="F63" s="16">
        <v>0</v>
      </c>
      <c r="G63" s="17" t="s">
        <v>377</v>
      </c>
      <c r="H63" s="17" t="s">
        <v>307</v>
      </c>
      <c r="I63" s="17" t="s">
        <v>400</v>
      </c>
      <c r="J63" s="49">
        <v>1</v>
      </c>
      <c r="K63" s="17" t="s">
        <v>210</v>
      </c>
      <c r="L63" s="17" t="s">
        <v>210</v>
      </c>
      <c r="M63" s="17" t="s">
        <v>229</v>
      </c>
      <c r="N63" s="17" t="s">
        <v>476</v>
      </c>
      <c r="O63" s="17" t="s">
        <v>229</v>
      </c>
      <c r="P63" s="17" t="s">
        <v>476</v>
      </c>
      <c r="Q63" s="17" t="b">
        <v>1</v>
      </c>
      <c r="R63" s="24">
        <f>VLOOKUP(O63,'3) Valores variables representa'!$C$3:$D$8,2,FALSE)</f>
        <v>8918653</v>
      </c>
      <c r="S63" s="28">
        <v>1</v>
      </c>
      <c r="T63" s="24">
        <f t="shared" si="0"/>
        <v>8918653</v>
      </c>
      <c r="U63" s="24">
        <f>IF(Q63=TRUE,'3) Valores variables representa'!$D$8,0)</f>
        <v>2357076</v>
      </c>
      <c r="V63" s="24">
        <f t="shared" si="1"/>
        <v>11275729</v>
      </c>
      <c r="W63" s="24">
        <f>VLOOKUP(J63,'5) Cálculo de costos unitarios'!$B$5:$M$21,12,FALSE)</f>
        <v>32.220949661412561</v>
      </c>
      <c r="X63" s="40">
        <v>0.52667277006070712</v>
      </c>
      <c r="Y63" s="24">
        <f t="shared" si="2"/>
        <v>151348621.11348581</v>
      </c>
      <c r="Z63" s="24">
        <f t="shared" si="3"/>
        <v>39999336.498425342</v>
      </c>
      <c r="AA63" s="24"/>
      <c r="AB63" s="12"/>
    </row>
    <row r="64" spans="2:28" ht="15" x14ac:dyDescent="0.25">
      <c r="B64" s="16" t="s">
        <v>401</v>
      </c>
      <c r="C64" s="16">
        <v>2</v>
      </c>
      <c r="D64" s="16" t="s">
        <v>271</v>
      </c>
      <c r="E64" s="16" t="s">
        <v>260</v>
      </c>
      <c r="F64" s="16">
        <v>0</v>
      </c>
      <c r="G64" s="17" t="s">
        <v>377</v>
      </c>
      <c r="H64" s="17" t="s">
        <v>346</v>
      </c>
      <c r="I64" s="17" t="s">
        <v>402</v>
      </c>
      <c r="J64" s="49">
        <v>1</v>
      </c>
      <c r="K64" s="17" t="s">
        <v>210</v>
      </c>
      <c r="L64" s="17" t="s">
        <v>210</v>
      </c>
      <c r="M64" s="17" t="s">
        <v>229</v>
      </c>
      <c r="N64" s="17" t="s">
        <v>476</v>
      </c>
      <c r="O64" s="17" t="s">
        <v>229</v>
      </c>
      <c r="P64" s="17" t="s">
        <v>476</v>
      </c>
      <c r="Q64" s="17" t="b">
        <v>1</v>
      </c>
      <c r="R64" s="24">
        <f>VLOOKUP(O64,'3) Valores variables representa'!$C$3:$D$8,2,FALSE)</f>
        <v>8918653</v>
      </c>
      <c r="S64" s="28">
        <v>1</v>
      </c>
      <c r="T64" s="24">
        <f t="shared" si="0"/>
        <v>8918653</v>
      </c>
      <c r="U64" s="24">
        <f>IF(Q64=TRUE,'3) Valores variables representa'!$D$8,0)</f>
        <v>2357076</v>
      </c>
      <c r="V64" s="24">
        <f t="shared" si="1"/>
        <v>11275729</v>
      </c>
      <c r="W64" s="24">
        <f>VLOOKUP(J64,'5) Cálculo de costos unitarios'!$B$5:$M$21,12,FALSE)</f>
        <v>32.220949661412561</v>
      </c>
      <c r="X64" s="40">
        <v>0.52667277006070712</v>
      </c>
      <c r="Y64" s="24">
        <f t="shared" si="2"/>
        <v>151348621.11348581</v>
      </c>
      <c r="Z64" s="24">
        <f t="shared" si="3"/>
        <v>39999336.498425342</v>
      </c>
      <c r="AA64" s="24"/>
      <c r="AB64" s="12"/>
    </row>
    <row r="65" spans="2:28" ht="15" x14ac:dyDescent="0.25">
      <c r="B65" s="16" t="s">
        <v>403</v>
      </c>
      <c r="C65" s="16">
        <v>2</v>
      </c>
      <c r="D65" s="16" t="s">
        <v>271</v>
      </c>
      <c r="E65" s="16" t="s">
        <v>265</v>
      </c>
      <c r="F65" s="16">
        <v>0</v>
      </c>
      <c r="G65" s="17" t="s">
        <v>377</v>
      </c>
      <c r="H65" s="17" t="s">
        <v>346</v>
      </c>
      <c r="I65" s="17" t="s">
        <v>404</v>
      </c>
      <c r="J65" s="49">
        <v>1</v>
      </c>
      <c r="K65" s="17" t="s">
        <v>210</v>
      </c>
      <c r="L65" s="17" t="s">
        <v>210</v>
      </c>
      <c r="M65" s="17" t="s">
        <v>229</v>
      </c>
      <c r="N65" s="17" t="s">
        <v>476</v>
      </c>
      <c r="O65" s="17" t="s">
        <v>229</v>
      </c>
      <c r="P65" s="17" t="s">
        <v>476</v>
      </c>
      <c r="Q65" s="17" t="b">
        <v>1</v>
      </c>
      <c r="R65" s="24">
        <f>VLOOKUP(O65,'3) Valores variables representa'!$C$3:$D$8,2,FALSE)</f>
        <v>8918653</v>
      </c>
      <c r="S65" s="28">
        <v>1</v>
      </c>
      <c r="T65" s="24">
        <f t="shared" si="0"/>
        <v>8918653</v>
      </c>
      <c r="U65" s="24">
        <f>IF(Q65=TRUE,'3) Valores variables representa'!$D$8,0)</f>
        <v>2357076</v>
      </c>
      <c r="V65" s="24">
        <f t="shared" si="1"/>
        <v>11275729</v>
      </c>
      <c r="W65" s="24">
        <f>VLOOKUP(J65,'5) Cálculo de costos unitarios'!$B$5:$M$21,12,FALSE)</f>
        <v>32.220949661412561</v>
      </c>
      <c r="X65" s="40">
        <v>0.52667277006070712</v>
      </c>
      <c r="Y65" s="24">
        <f t="shared" si="2"/>
        <v>151348621.11348581</v>
      </c>
      <c r="Z65" s="24">
        <f t="shared" si="3"/>
        <v>39999336.498425342</v>
      </c>
      <c r="AA65" s="24"/>
      <c r="AB65" s="12"/>
    </row>
    <row r="66" spans="2:28" ht="15" x14ac:dyDescent="0.25">
      <c r="B66" s="16" t="s">
        <v>405</v>
      </c>
      <c r="C66" s="16">
        <v>2</v>
      </c>
      <c r="D66" s="16" t="s">
        <v>271</v>
      </c>
      <c r="E66" s="16" t="s">
        <v>268</v>
      </c>
      <c r="F66" s="16">
        <v>0</v>
      </c>
      <c r="G66" s="17" t="s">
        <v>377</v>
      </c>
      <c r="H66" s="17" t="s">
        <v>346</v>
      </c>
      <c r="I66" s="17" t="s">
        <v>406</v>
      </c>
      <c r="J66" s="49">
        <v>1</v>
      </c>
      <c r="K66" s="17" t="s">
        <v>210</v>
      </c>
      <c r="L66" s="17" t="s">
        <v>210</v>
      </c>
      <c r="M66" s="17" t="s">
        <v>229</v>
      </c>
      <c r="N66" s="17" t="s">
        <v>476</v>
      </c>
      <c r="O66" s="17" t="s">
        <v>229</v>
      </c>
      <c r="P66" s="17" t="s">
        <v>476</v>
      </c>
      <c r="Q66" s="17" t="b">
        <v>1</v>
      </c>
      <c r="R66" s="24">
        <f>VLOOKUP(O66,'3) Valores variables representa'!$C$3:$D$8,2,FALSE)</f>
        <v>8918653</v>
      </c>
      <c r="S66" s="28">
        <v>1</v>
      </c>
      <c r="T66" s="24">
        <f t="shared" si="0"/>
        <v>8918653</v>
      </c>
      <c r="U66" s="24">
        <f>IF(Q66=TRUE,'3) Valores variables representa'!$D$8,0)</f>
        <v>2357076</v>
      </c>
      <c r="V66" s="24">
        <f t="shared" si="1"/>
        <v>11275729</v>
      </c>
      <c r="W66" s="24">
        <f>VLOOKUP(J66,'5) Cálculo de costos unitarios'!$B$5:$M$21,12,FALSE)</f>
        <v>32.220949661412561</v>
      </c>
      <c r="X66" s="40">
        <v>0.52667277006070712</v>
      </c>
      <c r="Y66" s="24">
        <f t="shared" si="2"/>
        <v>151348621.11348581</v>
      </c>
      <c r="Z66" s="24">
        <f t="shared" si="3"/>
        <v>39999336.498425342</v>
      </c>
      <c r="AA66" s="24"/>
      <c r="AB66" s="12"/>
    </row>
    <row r="67" spans="2:28" ht="15" x14ac:dyDescent="0.25">
      <c r="B67" s="16" t="s">
        <v>407</v>
      </c>
      <c r="C67" s="16">
        <v>2</v>
      </c>
      <c r="D67" s="16" t="s">
        <v>271</v>
      </c>
      <c r="E67" s="16" t="s">
        <v>271</v>
      </c>
      <c r="F67" s="16">
        <v>0</v>
      </c>
      <c r="G67" s="17" t="s">
        <v>377</v>
      </c>
      <c r="H67" s="17" t="s">
        <v>346</v>
      </c>
      <c r="I67" s="17" t="s">
        <v>408</v>
      </c>
      <c r="J67" s="49">
        <v>1</v>
      </c>
      <c r="K67" s="17" t="s">
        <v>210</v>
      </c>
      <c r="L67" s="17" t="s">
        <v>210</v>
      </c>
      <c r="M67" s="17" t="s">
        <v>229</v>
      </c>
      <c r="N67" s="17" t="s">
        <v>476</v>
      </c>
      <c r="O67" s="17" t="s">
        <v>229</v>
      </c>
      <c r="P67" s="17" t="s">
        <v>476</v>
      </c>
      <c r="Q67" s="17" t="b">
        <v>1</v>
      </c>
      <c r="R67" s="24">
        <f>VLOOKUP(O67,'3) Valores variables representa'!$C$3:$D$8,2,FALSE)</f>
        <v>8918653</v>
      </c>
      <c r="S67" s="28">
        <v>1</v>
      </c>
      <c r="T67" s="24">
        <f t="shared" si="0"/>
        <v>8918653</v>
      </c>
      <c r="U67" s="24">
        <f>IF(Q67=TRUE,'3) Valores variables representa'!$D$8,0)</f>
        <v>2357076</v>
      </c>
      <c r="V67" s="24">
        <f t="shared" si="1"/>
        <v>11275729</v>
      </c>
      <c r="W67" s="24">
        <f>VLOOKUP(J67,'5) Cálculo de costos unitarios'!$B$5:$M$21,12,FALSE)</f>
        <v>32.220949661412561</v>
      </c>
      <c r="X67" s="40">
        <v>0.52667277006070712</v>
      </c>
      <c r="Y67" s="24">
        <f t="shared" si="2"/>
        <v>151348621.11348581</v>
      </c>
      <c r="Z67" s="24">
        <f t="shared" si="3"/>
        <v>39999336.498425342</v>
      </c>
      <c r="AA67" s="24"/>
      <c r="AB67" s="12"/>
    </row>
    <row r="68" spans="2:28" ht="15" x14ac:dyDescent="0.25">
      <c r="B68" s="16" t="s">
        <v>409</v>
      </c>
      <c r="C68" s="16">
        <v>2</v>
      </c>
      <c r="D68" s="16" t="s">
        <v>271</v>
      </c>
      <c r="E68" s="16" t="s">
        <v>274</v>
      </c>
      <c r="F68" s="16">
        <v>0</v>
      </c>
      <c r="G68" s="17" t="s">
        <v>377</v>
      </c>
      <c r="H68" s="17" t="s">
        <v>346</v>
      </c>
      <c r="I68" s="17" t="s">
        <v>410</v>
      </c>
      <c r="J68" s="49">
        <v>1</v>
      </c>
      <c r="K68" s="17" t="s">
        <v>210</v>
      </c>
      <c r="L68" s="17" t="s">
        <v>210</v>
      </c>
      <c r="M68" s="17" t="s">
        <v>229</v>
      </c>
      <c r="N68" s="17" t="s">
        <v>476</v>
      </c>
      <c r="O68" s="17" t="s">
        <v>229</v>
      </c>
      <c r="P68" s="17" t="s">
        <v>476</v>
      </c>
      <c r="Q68" s="17" t="b">
        <v>1</v>
      </c>
      <c r="R68" s="24">
        <f>VLOOKUP(O68,'3) Valores variables representa'!$C$3:$D$8,2,FALSE)</f>
        <v>8918653</v>
      </c>
      <c r="S68" s="28">
        <v>1</v>
      </c>
      <c r="T68" s="24">
        <f t="shared" si="0"/>
        <v>8918653</v>
      </c>
      <c r="U68" s="24">
        <f>IF(Q68=TRUE,'3) Valores variables representa'!$D$8,0)</f>
        <v>2357076</v>
      </c>
      <c r="V68" s="24">
        <f t="shared" si="1"/>
        <v>11275729</v>
      </c>
      <c r="W68" s="24">
        <f>VLOOKUP(J68,'5) Cálculo de costos unitarios'!$B$5:$M$21,12,FALSE)</f>
        <v>32.220949661412561</v>
      </c>
      <c r="X68" s="40">
        <v>0.52667277006070712</v>
      </c>
      <c r="Y68" s="24">
        <f t="shared" si="2"/>
        <v>151348621.11348581</v>
      </c>
      <c r="Z68" s="24">
        <f t="shared" si="3"/>
        <v>39999336.498425342</v>
      </c>
      <c r="AA68" s="24"/>
      <c r="AB68" s="12"/>
    </row>
    <row r="69" spans="2:28" ht="15" x14ac:dyDescent="0.25">
      <c r="B69" s="16" t="s">
        <v>411</v>
      </c>
      <c r="C69" s="16">
        <v>2</v>
      </c>
      <c r="D69" s="16" t="s">
        <v>271</v>
      </c>
      <c r="E69" s="16" t="s">
        <v>277</v>
      </c>
      <c r="F69" s="16">
        <v>0</v>
      </c>
      <c r="G69" s="17" t="s">
        <v>377</v>
      </c>
      <c r="H69" s="17" t="s">
        <v>346</v>
      </c>
      <c r="I69" s="17" t="s">
        <v>412</v>
      </c>
      <c r="J69" s="49">
        <v>1</v>
      </c>
      <c r="K69" s="17" t="s">
        <v>210</v>
      </c>
      <c r="L69" s="17" t="s">
        <v>210</v>
      </c>
      <c r="M69" s="17" t="s">
        <v>229</v>
      </c>
      <c r="N69" s="17" t="s">
        <v>476</v>
      </c>
      <c r="O69" s="17" t="s">
        <v>229</v>
      </c>
      <c r="P69" s="17" t="s">
        <v>476</v>
      </c>
      <c r="Q69" s="17" t="b">
        <v>1</v>
      </c>
      <c r="R69" s="24">
        <f>VLOOKUP(O69,'3) Valores variables representa'!$C$3:$D$8,2,FALSE)</f>
        <v>8918653</v>
      </c>
      <c r="S69" s="28">
        <v>1</v>
      </c>
      <c r="T69" s="24">
        <f t="shared" si="0"/>
        <v>8918653</v>
      </c>
      <c r="U69" s="24">
        <f>IF(Q69=TRUE,'3) Valores variables representa'!$D$8,0)</f>
        <v>2357076</v>
      </c>
      <c r="V69" s="24">
        <f t="shared" si="1"/>
        <v>11275729</v>
      </c>
      <c r="W69" s="24">
        <f>VLOOKUP(J69,'5) Cálculo de costos unitarios'!$B$5:$M$21,12,FALSE)</f>
        <v>32.220949661412561</v>
      </c>
      <c r="X69" s="40">
        <v>0.52667277006070712</v>
      </c>
      <c r="Y69" s="24">
        <f t="shared" si="2"/>
        <v>151348621.11348581</v>
      </c>
      <c r="Z69" s="24">
        <f t="shared" si="3"/>
        <v>39999336.498425342</v>
      </c>
      <c r="AA69" s="24"/>
      <c r="AB69" s="12"/>
    </row>
    <row r="70" spans="2:28" ht="15" x14ac:dyDescent="0.25">
      <c r="B70" s="16" t="s">
        <v>413</v>
      </c>
      <c r="C70" s="16">
        <v>2</v>
      </c>
      <c r="D70" s="16" t="s">
        <v>274</v>
      </c>
      <c r="E70" s="16" t="s">
        <v>260</v>
      </c>
      <c r="F70" s="16">
        <v>0</v>
      </c>
      <c r="G70" s="17" t="s">
        <v>377</v>
      </c>
      <c r="H70" s="17" t="s">
        <v>349</v>
      </c>
      <c r="I70" s="17" t="s">
        <v>414</v>
      </c>
      <c r="J70" s="49">
        <v>1</v>
      </c>
      <c r="K70" s="17" t="s">
        <v>210</v>
      </c>
      <c r="L70" s="17" t="s">
        <v>210</v>
      </c>
      <c r="M70" s="17" t="s">
        <v>229</v>
      </c>
      <c r="N70" s="17" t="s">
        <v>476</v>
      </c>
      <c r="O70" s="17" t="s">
        <v>229</v>
      </c>
      <c r="P70" s="17" t="s">
        <v>476</v>
      </c>
      <c r="Q70" s="17" t="b">
        <v>1</v>
      </c>
      <c r="R70" s="24">
        <f>VLOOKUP(O70,'3) Valores variables representa'!$C$3:$D$8,2,FALSE)</f>
        <v>8918653</v>
      </c>
      <c r="S70" s="28">
        <v>1</v>
      </c>
      <c r="T70" s="24">
        <f t="shared" ref="T70:T100" si="4">+R70*S70</f>
        <v>8918653</v>
      </c>
      <c r="U70" s="24">
        <f>IF(Q70=TRUE,'3) Valores variables representa'!$D$8,0)</f>
        <v>2357076</v>
      </c>
      <c r="V70" s="24">
        <f t="shared" ref="V70:V100" si="5">+T70+U70</f>
        <v>11275729</v>
      </c>
      <c r="W70" s="24">
        <f>VLOOKUP(J70,'5) Cálculo de costos unitarios'!$B$5:$M$21,12,FALSE)</f>
        <v>32.220949661412561</v>
      </c>
      <c r="X70" s="40">
        <v>0.52667277006070712</v>
      </c>
      <c r="Y70" s="24">
        <f t="shared" ref="Y70:Y100" si="6">+T70*W70*X70</f>
        <v>151348621.11348581</v>
      </c>
      <c r="Z70" s="24">
        <f t="shared" ref="Z70:Z100" si="7">+U70*W70*X70</f>
        <v>39999336.498425342</v>
      </c>
      <c r="AA70" s="24"/>
      <c r="AB70" s="12"/>
    </row>
    <row r="71" spans="2:28" ht="15" x14ac:dyDescent="0.25">
      <c r="B71" s="16" t="s">
        <v>415</v>
      </c>
      <c r="C71" s="16">
        <v>2</v>
      </c>
      <c r="D71" s="16" t="s">
        <v>286</v>
      </c>
      <c r="E71" s="16" t="s">
        <v>268</v>
      </c>
      <c r="F71" s="16">
        <v>0</v>
      </c>
      <c r="G71" s="17" t="s">
        <v>377</v>
      </c>
      <c r="H71" s="17" t="s">
        <v>213</v>
      </c>
      <c r="I71" s="17" t="s">
        <v>416</v>
      </c>
      <c r="J71" s="49">
        <v>1</v>
      </c>
      <c r="K71" s="17" t="s">
        <v>210</v>
      </c>
      <c r="L71" s="17" t="s">
        <v>210</v>
      </c>
      <c r="M71" s="17" t="s">
        <v>229</v>
      </c>
      <c r="N71" s="17" t="s">
        <v>476</v>
      </c>
      <c r="O71" s="17" t="s">
        <v>229</v>
      </c>
      <c r="P71" s="17" t="s">
        <v>476</v>
      </c>
      <c r="Q71" s="17" t="b">
        <v>1</v>
      </c>
      <c r="R71" s="24">
        <f>VLOOKUP(O71,'3) Valores variables representa'!$C$3:$D$8,2,FALSE)</f>
        <v>8918653</v>
      </c>
      <c r="S71" s="28">
        <v>1</v>
      </c>
      <c r="T71" s="24">
        <f t="shared" si="4"/>
        <v>8918653</v>
      </c>
      <c r="U71" s="24">
        <f>IF(Q71=TRUE,'3) Valores variables representa'!$D$8,0)</f>
        <v>2357076</v>
      </c>
      <c r="V71" s="24">
        <f t="shared" si="5"/>
        <v>11275729</v>
      </c>
      <c r="W71" s="24">
        <f>VLOOKUP(J71,'5) Cálculo de costos unitarios'!$B$5:$M$21,12,FALSE)</f>
        <v>32.220949661412561</v>
      </c>
      <c r="X71" s="40">
        <v>0.52667277006070712</v>
      </c>
      <c r="Y71" s="24">
        <f t="shared" si="6"/>
        <v>151348621.11348581</v>
      </c>
      <c r="Z71" s="24">
        <f t="shared" si="7"/>
        <v>39999336.498425342</v>
      </c>
      <c r="AA71" s="24"/>
      <c r="AB71" s="12"/>
    </row>
    <row r="72" spans="2:28" ht="15" x14ac:dyDescent="0.25">
      <c r="B72" s="16" t="s">
        <v>417</v>
      </c>
      <c r="C72" s="16">
        <v>2</v>
      </c>
      <c r="D72" s="16" t="s">
        <v>286</v>
      </c>
      <c r="E72" s="16" t="s">
        <v>274</v>
      </c>
      <c r="F72" s="16">
        <v>0</v>
      </c>
      <c r="G72" s="17" t="s">
        <v>377</v>
      </c>
      <c r="H72" s="17" t="s">
        <v>213</v>
      </c>
      <c r="I72" s="17" t="s">
        <v>418</v>
      </c>
      <c r="J72" s="49">
        <v>1</v>
      </c>
      <c r="K72" s="17" t="s">
        <v>210</v>
      </c>
      <c r="L72" s="17" t="s">
        <v>210</v>
      </c>
      <c r="M72" s="17" t="s">
        <v>229</v>
      </c>
      <c r="N72" s="17" t="s">
        <v>476</v>
      </c>
      <c r="O72" s="17" t="s">
        <v>229</v>
      </c>
      <c r="P72" s="17" t="s">
        <v>476</v>
      </c>
      <c r="Q72" s="17" t="b">
        <v>1</v>
      </c>
      <c r="R72" s="24">
        <f>VLOOKUP(O72,'3) Valores variables representa'!$C$3:$D$8,2,FALSE)</f>
        <v>8918653</v>
      </c>
      <c r="S72" s="28">
        <v>1</v>
      </c>
      <c r="T72" s="24">
        <f t="shared" si="4"/>
        <v>8918653</v>
      </c>
      <c r="U72" s="24">
        <f>IF(Q72=TRUE,'3) Valores variables representa'!$D$8,0)</f>
        <v>2357076</v>
      </c>
      <c r="V72" s="24">
        <f t="shared" si="5"/>
        <v>11275729</v>
      </c>
      <c r="W72" s="24">
        <f>VLOOKUP(J72,'5) Cálculo de costos unitarios'!$B$5:$M$21,12,FALSE)</f>
        <v>32.220949661412561</v>
      </c>
      <c r="X72" s="40">
        <v>0.52667277006070712</v>
      </c>
      <c r="Y72" s="24">
        <f t="shared" si="6"/>
        <v>151348621.11348581</v>
      </c>
      <c r="Z72" s="24">
        <f t="shared" si="7"/>
        <v>39999336.498425342</v>
      </c>
      <c r="AA72" s="24"/>
      <c r="AB72" s="12"/>
    </row>
    <row r="73" spans="2:28" ht="15" x14ac:dyDescent="0.25">
      <c r="B73" s="16" t="s">
        <v>419</v>
      </c>
      <c r="C73" s="16">
        <v>2</v>
      </c>
      <c r="D73" s="16" t="s">
        <v>277</v>
      </c>
      <c r="E73" s="16" t="s">
        <v>260</v>
      </c>
      <c r="F73" s="16">
        <v>0</v>
      </c>
      <c r="G73" s="17" t="s">
        <v>377</v>
      </c>
      <c r="H73" s="17" t="s">
        <v>362</v>
      </c>
      <c r="I73" s="17" t="s">
        <v>420</v>
      </c>
      <c r="J73" s="49">
        <v>1</v>
      </c>
      <c r="K73" s="17" t="s">
        <v>210</v>
      </c>
      <c r="L73" s="17" t="s">
        <v>210</v>
      </c>
      <c r="M73" s="17" t="s">
        <v>229</v>
      </c>
      <c r="N73" s="17" t="s">
        <v>476</v>
      </c>
      <c r="O73" s="17" t="s">
        <v>229</v>
      </c>
      <c r="P73" s="17" t="s">
        <v>476</v>
      </c>
      <c r="Q73" s="17" t="b">
        <v>1</v>
      </c>
      <c r="R73" s="24">
        <f>VLOOKUP(O73,'3) Valores variables representa'!$C$3:$D$8,2,FALSE)</f>
        <v>8918653</v>
      </c>
      <c r="S73" s="28">
        <v>1</v>
      </c>
      <c r="T73" s="24">
        <f t="shared" si="4"/>
        <v>8918653</v>
      </c>
      <c r="U73" s="24">
        <f>IF(Q73=TRUE,'3) Valores variables representa'!$D$8,0)</f>
        <v>2357076</v>
      </c>
      <c r="V73" s="24">
        <f t="shared" si="5"/>
        <v>11275729</v>
      </c>
      <c r="W73" s="24">
        <f>VLOOKUP(J73,'5) Cálculo de costos unitarios'!$B$5:$M$21,12,FALSE)</f>
        <v>32.220949661412561</v>
      </c>
      <c r="X73" s="40">
        <v>0.52667277006070712</v>
      </c>
      <c r="Y73" s="24">
        <f t="shared" si="6"/>
        <v>151348621.11348581</v>
      </c>
      <c r="Z73" s="24">
        <f t="shared" si="7"/>
        <v>39999336.498425342</v>
      </c>
      <c r="AA73" s="24"/>
      <c r="AB73" s="12"/>
    </row>
    <row r="74" spans="2:28" ht="15" x14ac:dyDescent="0.25">
      <c r="B74" s="16" t="s">
        <v>421</v>
      </c>
      <c r="C74" s="16">
        <v>2</v>
      </c>
      <c r="D74" s="16" t="s">
        <v>277</v>
      </c>
      <c r="E74" s="16" t="s">
        <v>265</v>
      </c>
      <c r="F74" s="16">
        <v>0</v>
      </c>
      <c r="G74" s="17" t="s">
        <v>377</v>
      </c>
      <c r="H74" s="17" t="s">
        <v>362</v>
      </c>
      <c r="I74" s="17" t="s">
        <v>422</v>
      </c>
      <c r="J74" s="49">
        <v>1</v>
      </c>
      <c r="K74" s="17" t="s">
        <v>210</v>
      </c>
      <c r="L74" s="17" t="s">
        <v>210</v>
      </c>
      <c r="M74" s="17" t="s">
        <v>229</v>
      </c>
      <c r="N74" s="17" t="s">
        <v>476</v>
      </c>
      <c r="O74" s="17" t="s">
        <v>229</v>
      </c>
      <c r="P74" s="17" t="s">
        <v>476</v>
      </c>
      <c r="Q74" s="17" t="b">
        <v>1</v>
      </c>
      <c r="R74" s="24">
        <f>VLOOKUP(O74,'3) Valores variables representa'!$C$3:$D$8,2,FALSE)</f>
        <v>8918653</v>
      </c>
      <c r="S74" s="28">
        <v>1</v>
      </c>
      <c r="T74" s="24">
        <f t="shared" si="4"/>
        <v>8918653</v>
      </c>
      <c r="U74" s="24">
        <f>IF(Q74=TRUE,'3) Valores variables representa'!$D$8,0)</f>
        <v>2357076</v>
      </c>
      <c r="V74" s="24">
        <f t="shared" si="5"/>
        <v>11275729</v>
      </c>
      <c r="W74" s="24">
        <f>VLOOKUP(J74,'5) Cálculo de costos unitarios'!$B$5:$M$21,12,FALSE)</f>
        <v>32.220949661412561</v>
      </c>
      <c r="X74" s="40">
        <v>0.52667277006070712</v>
      </c>
      <c r="Y74" s="24">
        <f t="shared" si="6"/>
        <v>151348621.11348581</v>
      </c>
      <c r="Z74" s="24">
        <f t="shared" si="7"/>
        <v>39999336.498425342</v>
      </c>
      <c r="AA74" s="24"/>
      <c r="AB74" s="12"/>
    </row>
    <row r="75" spans="2:28" ht="15" x14ac:dyDescent="0.25">
      <c r="B75" s="16" t="s">
        <v>423</v>
      </c>
      <c r="C75" s="16">
        <v>2</v>
      </c>
      <c r="D75" s="16" t="s">
        <v>277</v>
      </c>
      <c r="E75" s="16" t="s">
        <v>268</v>
      </c>
      <c r="F75" s="16">
        <v>0</v>
      </c>
      <c r="G75" s="17" t="s">
        <v>377</v>
      </c>
      <c r="H75" s="17" t="s">
        <v>362</v>
      </c>
      <c r="I75" s="17" t="s">
        <v>424</v>
      </c>
      <c r="J75" s="49">
        <v>1</v>
      </c>
      <c r="K75" s="17" t="s">
        <v>210</v>
      </c>
      <c r="L75" s="17" t="s">
        <v>210</v>
      </c>
      <c r="M75" s="17" t="s">
        <v>229</v>
      </c>
      <c r="N75" s="17" t="s">
        <v>476</v>
      </c>
      <c r="O75" s="17" t="s">
        <v>229</v>
      </c>
      <c r="P75" s="17" t="s">
        <v>476</v>
      </c>
      <c r="Q75" s="17" t="b">
        <v>1</v>
      </c>
      <c r="R75" s="24">
        <f>VLOOKUP(O75,'3) Valores variables representa'!$C$3:$D$8,2,FALSE)</f>
        <v>8918653</v>
      </c>
      <c r="S75" s="28">
        <v>1</v>
      </c>
      <c r="T75" s="24">
        <f t="shared" si="4"/>
        <v>8918653</v>
      </c>
      <c r="U75" s="24">
        <f>IF(Q75=TRUE,'3) Valores variables representa'!$D$8,0)</f>
        <v>2357076</v>
      </c>
      <c r="V75" s="24">
        <f t="shared" si="5"/>
        <v>11275729</v>
      </c>
      <c r="W75" s="24">
        <f>VLOOKUP(J75,'5) Cálculo de costos unitarios'!$B$5:$M$21,12,FALSE)</f>
        <v>32.220949661412561</v>
      </c>
      <c r="X75" s="40">
        <v>0.52667277006070712</v>
      </c>
      <c r="Y75" s="24">
        <f t="shared" si="6"/>
        <v>151348621.11348581</v>
      </c>
      <c r="Z75" s="24">
        <f t="shared" si="7"/>
        <v>39999336.498425342</v>
      </c>
      <c r="AA75" s="24"/>
      <c r="AB75" s="12"/>
    </row>
    <row r="76" spans="2:28" ht="15" x14ac:dyDescent="0.25">
      <c r="B76" s="16" t="s">
        <v>425</v>
      </c>
      <c r="C76" s="16">
        <v>2</v>
      </c>
      <c r="D76" s="16" t="s">
        <v>277</v>
      </c>
      <c r="E76" s="16" t="s">
        <v>271</v>
      </c>
      <c r="F76" s="16">
        <v>0</v>
      </c>
      <c r="G76" s="17" t="s">
        <v>377</v>
      </c>
      <c r="H76" s="17" t="s">
        <v>362</v>
      </c>
      <c r="I76" s="17" t="s">
        <v>426</v>
      </c>
      <c r="J76" s="49">
        <v>1</v>
      </c>
      <c r="K76" s="17" t="s">
        <v>210</v>
      </c>
      <c r="L76" s="17" t="s">
        <v>210</v>
      </c>
      <c r="M76" s="17" t="s">
        <v>229</v>
      </c>
      <c r="N76" s="17" t="s">
        <v>476</v>
      </c>
      <c r="O76" s="17" t="s">
        <v>229</v>
      </c>
      <c r="P76" s="17" t="s">
        <v>476</v>
      </c>
      <c r="Q76" s="17" t="b">
        <v>1</v>
      </c>
      <c r="R76" s="24">
        <f>VLOOKUP(O76,'3) Valores variables representa'!$C$3:$D$8,2,FALSE)</f>
        <v>8918653</v>
      </c>
      <c r="S76" s="28">
        <v>1</v>
      </c>
      <c r="T76" s="24">
        <f t="shared" si="4"/>
        <v>8918653</v>
      </c>
      <c r="U76" s="24">
        <f>IF(Q76=TRUE,'3) Valores variables representa'!$D$8,0)</f>
        <v>2357076</v>
      </c>
      <c r="V76" s="24">
        <f t="shared" si="5"/>
        <v>11275729</v>
      </c>
      <c r="W76" s="24">
        <f>VLOOKUP(J76,'5) Cálculo de costos unitarios'!$B$5:$M$21,12,FALSE)</f>
        <v>32.220949661412561</v>
      </c>
      <c r="X76" s="40">
        <v>0.52667277006070712</v>
      </c>
      <c r="Y76" s="24">
        <f t="shared" si="6"/>
        <v>151348621.11348581</v>
      </c>
      <c r="Z76" s="24">
        <f t="shared" si="7"/>
        <v>39999336.498425342</v>
      </c>
      <c r="AA76" s="24"/>
      <c r="AB76" s="12"/>
    </row>
    <row r="77" spans="2:28" ht="15" x14ac:dyDescent="0.25">
      <c r="B77" s="16" t="s">
        <v>427</v>
      </c>
      <c r="C77" s="16">
        <v>2</v>
      </c>
      <c r="D77" s="16" t="s">
        <v>286</v>
      </c>
      <c r="E77" s="16" t="s">
        <v>271</v>
      </c>
      <c r="F77" s="16">
        <v>0</v>
      </c>
      <c r="G77" s="17" t="s">
        <v>377</v>
      </c>
      <c r="H77" s="17" t="s">
        <v>213</v>
      </c>
      <c r="I77" s="17" t="s">
        <v>428</v>
      </c>
      <c r="J77" s="49">
        <v>17</v>
      </c>
      <c r="K77" s="17" t="s">
        <v>213</v>
      </c>
      <c r="L77" s="17" t="s">
        <v>228</v>
      </c>
      <c r="M77" s="17" t="s">
        <v>242</v>
      </c>
      <c r="N77" s="17" t="s">
        <v>478</v>
      </c>
      <c r="O77" s="17" t="s">
        <v>242</v>
      </c>
      <c r="P77" s="17" t="s">
        <v>478</v>
      </c>
      <c r="Q77" s="17" t="b">
        <v>0</v>
      </c>
      <c r="R77" s="24">
        <f>VLOOKUP(O77,'3) Valores variables representa'!$C$3:$D$8,2,FALSE)</f>
        <v>869794800</v>
      </c>
      <c r="S77" s="28">
        <v>1</v>
      </c>
      <c r="T77" s="24">
        <f t="shared" si="4"/>
        <v>869794800</v>
      </c>
      <c r="U77" s="24">
        <f>IF(Q77=TRUE,'3) Valores variables representa'!$D$8,0)</f>
        <v>0</v>
      </c>
      <c r="V77" s="24">
        <f t="shared" si="5"/>
        <v>869794800</v>
      </c>
      <c r="W77" s="24">
        <f>VLOOKUP(J77,'5) Cálculo de costos unitarios'!$B$5:$M$21,12,FALSE)</f>
        <v>0.10113226590915467</v>
      </c>
      <c r="X77" s="40">
        <v>34.597543402287002</v>
      </c>
      <c r="Y77" s="24">
        <f t="shared" si="6"/>
        <v>3043349344.4551191</v>
      </c>
      <c r="Z77" s="24">
        <f t="shared" si="7"/>
        <v>0</v>
      </c>
      <c r="AA77" s="24"/>
      <c r="AB77" s="12"/>
    </row>
    <row r="78" spans="2:28" ht="15" x14ac:dyDescent="0.25">
      <c r="B78" s="16" t="s">
        <v>429</v>
      </c>
      <c r="C78" s="16">
        <v>2</v>
      </c>
      <c r="D78" s="16" t="s">
        <v>277</v>
      </c>
      <c r="E78" s="16" t="s">
        <v>274</v>
      </c>
      <c r="F78" s="16">
        <v>0</v>
      </c>
      <c r="G78" s="17" t="s">
        <v>377</v>
      </c>
      <c r="H78" s="17" t="s">
        <v>362</v>
      </c>
      <c r="I78" s="17" t="s">
        <v>430</v>
      </c>
      <c r="J78" s="49">
        <v>1</v>
      </c>
      <c r="K78" s="17" t="s">
        <v>210</v>
      </c>
      <c r="L78" s="17" t="s">
        <v>210</v>
      </c>
      <c r="M78" s="17" t="s">
        <v>229</v>
      </c>
      <c r="N78" s="17" t="s">
        <v>476</v>
      </c>
      <c r="O78" s="17" t="s">
        <v>229</v>
      </c>
      <c r="P78" s="17" t="s">
        <v>476</v>
      </c>
      <c r="Q78" s="17" t="b">
        <v>1</v>
      </c>
      <c r="R78" s="24">
        <f>VLOOKUP(O78,'3) Valores variables representa'!$C$3:$D$8,2,FALSE)</f>
        <v>8918653</v>
      </c>
      <c r="S78" s="28">
        <v>1</v>
      </c>
      <c r="T78" s="24">
        <f t="shared" si="4"/>
        <v>8918653</v>
      </c>
      <c r="U78" s="24">
        <f>IF(Q78=TRUE,'3) Valores variables representa'!$D$8,0)</f>
        <v>2357076</v>
      </c>
      <c r="V78" s="24">
        <f t="shared" si="5"/>
        <v>11275729</v>
      </c>
      <c r="W78" s="24">
        <f>VLOOKUP(J78,'5) Cálculo de costos unitarios'!$B$5:$M$21,12,FALSE)</f>
        <v>32.220949661412561</v>
      </c>
      <c r="X78" s="40">
        <v>0.52667277006070712</v>
      </c>
      <c r="Y78" s="24">
        <f t="shared" si="6"/>
        <v>151348621.11348581</v>
      </c>
      <c r="Z78" s="24">
        <f t="shared" si="7"/>
        <v>39999336.498425342</v>
      </c>
      <c r="AA78" s="24"/>
      <c r="AB78" s="12"/>
    </row>
    <row r="79" spans="2:28" ht="15" x14ac:dyDescent="0.25">
      <c r="B79" s="16" t="s">
        <v>431</v>
      </c>
      <c r="C79" s="16">
        <v>2</v>
      </c>
      <c r="D79" s="16" t="s">
        <v>277</v>
      </c>
      <c r="E79" s="16" t="s">
        <v>277</v>
      </c>
      <c r="F79" s="16">
        <v>0</v>
      </c>
      <c r="G79" s="17" t="s">
        <v>377</v>
      </c>
      <c r="H79" s="17" t="s">
        <v>362</v>
      </c>
      <c r="I79" s="17" t="s">
        <v>432</v>
      </c>
      <c r="J79" s="49">
        <v>1</v>
      </c>
      <c r="K79" s="17" t="s">
        <v>210</v>
      </c>
      <c r="L79" s="17" t="s">
        <v>210</v>
      </c>
      <c r="M79" s="17" t="s">
        <v>229</v>
      </c>
      <c r="N79" s="17" t="s">
        <v>476</v>
      </c>
      <c r="O79" s="17" t="s">
        <v>229</v>
      </c>
      <c r="P79" s="17" t="s">
        <v>476</v>
      </c>
      <c r="Q79" s="17" t="b">
        <v>1</v>
      </c>
      <c r="R79" s="24">
        <f>VLOOKUP(O79,'3) Valores variables representa'!$C$3:$D$8,2,FALSE)</f>
        <v>8918653</v>
      </c>
      <c r="S79" s="28">
        <v>1</v>
      </c>
      <c r="T79" s="24">
        <f t="shared" si="4"/>
        <v>8918653</v>
      </c>
      <c r="U79" s="24">
        <f>IF(Q79=TRUE,'3) Valores variables representa'!$D$8,0)</f>
        <v>2357076</v>
      </c>
      <c r="V79" s="24">
        <f t="shared" si="5"/>
        <v>11275729</v>
      </c>
      <c r="W79" s="24">
        <f>VLOOKUP(J79,'5) Cálculo de costos unitarios'!$B$5:$M$21,12,FALSE)</f>
        <v>32.220949661412561</v>
      </c>
      <c r="X79" s="40">
        <v>0.52667277006070712</v>
      </c>
      <c r="Y79" s="24">
        <f t="shared" si="6"/>
        <v>151348621.11348581</v>
      </c>
      <c r="Z79" s="24">
        <f t="shared" si="7"/>
        <v>39999336.498425342</v>
      </c>
      <c r="AA79" s="24"/>
      <c r="AB79" s="12"/>
    </row>
    <row r="80" spans="2:28" ht="15" x14ac:dyDescent="0.25">
      <c r="B80" s="16" t="s">
        <v>433</v>
      </c>
      <c r="C80" s="16">
        <v>2</v>
      </c>
      <c r="D80" s="16" t="s">
        <v>289</v>
      </c>
      <c r="E80" s="16" t="s">
        <v>260</v>
      </c>
      <c r="F80" s="16">
        <v>0</v>
      </c>
      <c r="G80" s="17" t="s">
        <v>377</v>
      </c>
      <c r="H80" s="17" t="s">
        <v>434</v>
      </c>
      <c r="I80" s="17" t="s">
        <v>435</v>
      </c>
      <c r="J80" s="49">
        <v>1</v>
      </c>
      <c r="K80" s="17" t="s">
        <v>210</v>
      </c>
      <c r="L80" s="17" t="s">
        <v>210</v>
      </c>
      <c r="M80" s="17" t="s">
        <v>229</v>
      </c>
      <c r="N80" s="17" t="s">
        <v>476</v>
      </c>
      <c r="O80" s="17" t="s">
        <v>229</v>
      </c>
      <c r="P80" s="17" t="s">
        <v>476</v>
      </c>
      <c r="Q80" s="17" t="b">
        <v>1</v>
      </c>
      <c r="R80" s="24">
        <f>VLOOKUP(O80,'3) Valores variables representa'!$C$3:$D$8,2,FALSE)</f>
        <v>8918653</v>
      </c>
      <c r="S80" s="28">
        <v>1</v>
      </c>
      <c r="T80" s="24">
        <f t="shared" si="4"/>
        <v>8918653</v>
      </c>
      <c r="U80" s="24">
        <f>IF(Q80=TRUE,'3) Valores variables representa'!$D$8,0)</f>
        <v>2357076</v>
      </c>
      <c r="V80" s="24">
        <f t="shared" si="5"/>
        <v>11275729</v>
      </c>
      <c r="W80" s="24">
        <f>VLOOKUP(J80,'5) Cálculo de costos unitarios'!$B$5:$M$21,12,FALSE)</f>
        <v>32.220949661412561</v>
      </c>
      <c r="X80" s="40">
        <v>0.52667277006070712</v>
      </c>
      <c r="Y80" s="24">
        <f t="shared" si="6"/>
        <v>151348621.11348581</v>
      </c>
      <c r="Z80" s="24">
        <f t="shared" si="7"/>
        <v>39999336.498425342</v>
      </c>
      <c r="AA80" s="24"/>
      <c r="AB80" s="12"/>
    </row>
    <row r="81" spans="2:28" ht="15" x14ac:dyDescent="0.25">
      <c r="B81" s="16" t="s">
        <v>436</v>
      </c>
      <c r="C81" s="16">
        <v>2</v>
      </c>
      <c r="D81" s="16" t="s">
        <v>289</v>
      </c>
      <c r="E81" s="16" t="s">
        <v>265</v>
      </c>
      <c r="F81" s="16">
        <v>0</v>
      </c>
      <c r="G81" s="17" t="s">
        <v>377</v>
      </c>
      <c r="H81" s="17" t="s">
        <v>434</v>
      </c>
      <c r="I81" s="17" t="s">
        <v>437</v>
      </c>
      <c r="J81" s="49">
        <v>1</v>
      </c>
      <c r="K81" s="17" t="s">
        <v>210</v>
      </c>
      <c r="L81" s="17" t="s">
        <v>210</v>
      </c>
      <c r="M81" s="17" t="s">
        <v>229</v>
      </c>
      <c r="N81" s="17" t="s">
        <v>476</v>
      </c>
      <c r="O81" s="17" t="s">
        <v>229</v>
      </c>
      <c r="P81" s="17" t="s">
        <v>476</v>
      </c>
      <c r="Q81" s="17" t="b">
        <v>1</v>
      </c>
      <c r="R81" s="24">
        <f>VLOOKUP(O81,'3) Valores variables representa'!$C$3:$D$8,2,FALSE)</f>
        <v>8918653</v>
      </c>
      <c r="S81" s="28">
        <v>1</v>
      </c>
      <c r="T81" s="24">
        <f t="shared" si="4"/>
        <v>8918653</v>
      </c>
      <c r="U81" s="24">
        <f>IF(Q81=TRUE,'3) Valores variables representa'!$D$8,0)</f>
        <v>2357076</v>
      </c>
      <c r="V81" s="24">
        <f t="shared" si="5"/>
        <v>11275729</v>
      </c>
      <c r="W81" s="24">
        <f>VLOOKUP(J81,'5) Cálculo de costos unitarios'!$B$5:$M$21,12,FALSE)</f>
        <v>32.220949661412561</v>
      </c>
      <c r="X81" s="40">
        <v>0.52667277006070712</v>
      </c>
      <c r="Y81" s="24">
        <f t="shared" si="6"/>
        <v>151348621.11348581</v>
      </c>
      <c r="Z81" s="24">
        <f t="shared" si="7"/>
        <v>39999336.498425342</v>
      </c>
      <c r="AA81" s="24"/>
      <c r="AB81" s="12"/>
    </row>
    <row r="82" spans="2:28" ht="15" x14ac:dyDescent="0.25">
      <c r="B82" s="16" t="s">
        <v>438</v>
      </c>
      <c r="C82" s="16">
        <v>2</v>
      </c>
      <c r="D82" s="16" t="s">
        <v>289</v>
      </c>
      <c r="E82" s="16" t="s">
        <v>268</v>
      </c>
      <c r="F82" s="16">
        <v>0</v>
      </c>
      <c r="G82" s="17" t="s">
        <v>377</v>
      </c>
      <c r="H82" s="17" t="s">
        <v>434</v>
      </c>
      <c r="I82" s="17" t="s">
        <v>439</v>
      </c>
      <c r="J82" s="49">
        <v>1</v>
      </c>
      <c r="K82" s="17" t="s">
        <v>210</v>
      </c>
      <c r="L82" s="17" t="s">
        <v>210</v>
      </c>
      <c r="M82" s="17" t="s">
        <v>229</v>
      </c>
      <c r="N82" s="17" t="s">
        <v>476</v>
      </c>
      <c r="O82" s="17" t="s">
        <v>229</v>
      </c>
      <c r="P82" s="17" t="s">
        <v>476</v>
      </c>
      <c r="Q82" s="17" t="b">
        <v>1</v>
      </c>
      <c r="R82" s="24">
        <f>VLOOKUP(O82,'3) Valores variables representa'!$C$3:$D$8,2,FALSE)</f>
        <v>8918653</v>
      </c>
      <c r="S82" s="28">
        <v>1</v>
      </c>
      <c r="T82" s="24">
        <f t="shared" si="4"/>
        <v>8918653</v>
      </c>
      <c r="U82" s="24">
        <f>IF(Q82=TRUE,'3) Valores variables representa'!$D$8,0)</f>
        <v>2357076</v>
      </c>
      <c r="V82" s="24">
        <f t="shared" si="5"/>
        <v>11275729</v>
      </c>
      <c r="W82" s="24">
        <f>VLOOKUP(J82,'5) Cálculo de costos unitarios'!$B$5:$M$21,12,FALSE)</f>
        <v>32.220949661412561</v>
      </c>
      <c r="X82" s="40">
        <v>0.52667277006070712</v>
      </c>
      <c r="Y82" s="24">
        <f t="shared" si="6"/>
        <v>151348621.11348581</v>
      </c>
      <c r="Z82" s="24">
        <f t="shared" si="7"/>
        <v>39999336.498425342</v>
      </c>
      <c r="AA82" s="24"/>
      <c r="AB82" s="12"/>
    </row>
    <row r="83" spans="2:28" ht="15" x14ac:dyDescent="0.25">
      <c r="B83" s="16" t="s">
        <v>440</v>
      </c>
      <c r="C83" s="16">
        <v>3</v>
      </c>
      <c r="D83" s="16" t="s">
        <v>260</v>
      </c>
      <c r="E83" s="16" t="s">
        <v>260</v>
      </c>
      <c r="F83" s="16">
        <v>0</v>
      </c>
      <c r="G83" s="17" t="s">
        <v>441</v>
      </c>
      <c r="H83" s="17" t="s">
        <v>262</v>
      </c>
      <c r="I83" s="17" t="s">
        <v>442</v>
      </c>
      <c r="J83" s="49">
        <v>1</v>
      </c>
      <c r="K83" s="17" t="s">
        <v>210</v>
      </c>
      <c r="L83" s="17" t="s">
        <v>210</v>
      </c>
      <c r="M83" s="17" t="s">
        <v>229</v>
      </c>
      <c r="N83" s="17" t="s">
        <v>476</v>
      </c>
      <c r="O83" s="17" t="s">
        <v>229</v>
      </c>
      <c r="P83" s="17" t="s">
        <v>476</v>
      </c>
      <c r="Q83" s="17" t="b">
        <v>1</v>
      </c>
      <c r="R83" s="24">
        <f>VLOOKUP(O83,'3) Valores variables representa'!$C$3:$D$8,2,FALSE)</f>
        <v>8918653</v>
      </c>
      <c r="S83" s="28">
        <v>1</v>
      </c>
      <c r="T83" s="24">
        <f t="shared" si="4"/>
        <v>8918653</v>
      </c>
      <c r="U83" s="24">
        <f>IF(Q83=TRUE,'3) Valores variables representa'!$D$8,0)</f>
        <v>2357076</v>
      </c>
      <c r="V83" s="24">
        <f t="shared" si="5"/>
        <v>11275729</v>
      </c>
      <c r="W83" s="24">
        <f>VLOOKUP(J83,'5) Cálculo de costos unitarios'!$B$5:$M$21,12,FALSE)</f>
        <v>32.220949661412561</v>
      </c>
      <c r="X83" s="40">
        <v>0.52667277006070712</v>
      </c>
      <c r="Y83" s="24">
        <f t="shared" si="6"/>
        <v>151348621.11348581</v>
      </c>
      <c r="Z83" s="24">
        <f t="shared" si="7"/>
        <v>39999336.498425342</v>
      </c>
      <c r="AA83" s="24"/>
      <c r="AB83" s="12"/>
    </row>
    <row r="84" spans="2:28" ht="15" x14ac:dyDescent="0.25">
      <c r="B84" s="16" t="s">
        <v>443</v>
      </c>
      <c r="C84" s="16">
        <v>3</v>
      </c>
      <c r="D84" s="16" t="s">
        <v>260</v>
      </c>
      <c r="E84" s="16" t="s">
        <v>265</v>
      </c>
      <c r="F84" s="16">
        <v>0</v>
      </c>
      <c r="G84" s="17" t="s">
        <v>441</v>
      </c>
      <c r="H84" s="17" t="s">
        <v>262</v>
      </c>
      <c r="I84" s="17" t="s">
        <v>444</v>
      </c>
      <c r="J84" s="49">
        <v>1</v>
      </c>
      <c r="K84" s="17" t="s">
        <v>210</v>
      </c>
      <c r="L84" s="17" t="s">
        <v>210</v>
      </c>
      <c r="M84" s="17" t="s">
        <v>229</v>
      </c>
      <c r="N84" s="17" t="s">
        <v>476</v>
      </c>
      <c r="O84" s="17" t="s">
        <v>229</v>
      </c>
      <c r="P84" s="17" t="s">
        <v>476</v>
      </c>
      <c r="Q84" s="17" t="b">
        <v>1</v>
      </c>
      <c r="R84" s="24">
        <f>VLOOKUP(O84,'3) Valores variables representa'!$C$3:$D$8,2,FALSE)</f>
        <v>8918653</v>
      </c>
      <c r="S84" s="28">
        <v>1</v>
      </c>
      <c r="T84" s="24">
        <f t="shared" si="4"/>
        <v>8918653</v>
      </c>
      <c r="U84" s="24">
        <f>IF(Q84=TRUE,'3) Valores variables representa'!$D$8,0)</f>
        <v>2357076</v>
      </c>
      <c r="V84" s="24">
        <f t="shared" si="5"/>
        <v>11275729</v>
      </c>
      <c r="W84" s="24">
        <f>VLOOKUP(J84,'5) Cálculo de costos unitarios'!$B$5:$M$21,12,FALSE)</f>
        <v>32.220949661412561</v>
      </c>
      <c r="X84" s="40">
        <v>0.52667277006070712</v>
      </c>
      <c r="Y84" s="24">
        <f t="shared" si="6"/>
        <v>151348621.11348581</v>
      </c>
      <c r="Z84" s="24">
        <f t="shared" si="7"/>
        <v>39999336.498425342</v>
      </c>
      <c r="AA84" s="24"/>
      <c r="AB84" s="12"/>
    </row>
    <row r="85" spans="2:28" ht="15" x14ac:dyDescent="0.25">
      <c r="B85" s="16" t="s">
        <v>445</v>
      </c>
      <c r="C85" s="16">
        <v>3</v>
      </c>
      <c r="D85" s="16" t="s">
        <v>268</v>
      </c>
      <c r="E85" s="16" t="s">
        <v>260</v>
      </c>
      <c r="F85" s="16">
        <v>0</v>
      </c>
      <c r="G85" s="17" t="s">
        <v>441</v>
      </c>
      <c r="H85" s="17" t="s">
        <v>328</v>
      </c>
      <c r="I85" s="17" t="s">
        <v>446</v>
      </c>
      <c r="J85" s="49">
        <v>1</v>
      </c>
      <c r="K85" s="17" t="s">
        <v>210</v>
      </c>
      <c r="L85" s="17" t="s">
        <v>210</v>
      </c>
      <c r="M85" s="17" t="s">
        <v>229</v>
      </c>
      <c r="N85" s="17" t="s">
        <v>476</v>
      </c>
      <c r="O85" s="17" t="s">
        <v>229</v>
      </c>
      <c r="P85" s="17" t="s">
        <v>476</v>
      </c>
      <c r="Q85" s="17" t="b">
        <v>1</v>
      </c>
      <c r="R85" s="24">
        <f>VLOOKUP(O85,'3) Valores variables representa'!$C$3:$D$8,2,FALSE)</f>
        <v>8918653</v>
      </c>
      <c r="S85" s="28">
        <v>1</v>
      </c>
      <c r="T85" s="24">
        <f t="shared" si="4"/>
        <v>8918653</v>
      </c>
      <c r="U85" s="24">
        <f>IF(Q85=TRUE,'3) Valores variables representa'!$D$8,0)</f>
        <v>2357076</v>
      </c>
      <c r="V85" s="24">
        <f t="shared" si="5"/>
        <v>11275729</v>
      </c>
      <c r="W85" s="24">
        <f>VLOOKUP(J85,'5) Cálculo de costos unitarios'!$B$5:$M$21,12,FALSE)</f>
        <v>32.220949661412561</v>
      </c>
      <c r="X85" s="40">
        <v>0.52667277006070712</v>
      </c>
      <c r="Y85" s="24">
        <f t="shared" si="6"/>
        <v>151348621.11348581</v>
      </c>
      <c r="Z85" s="24">
        <f t="shared" si="7"/>
        <v>39999336.498425342</v>
      </c>
      <c r="AA85" s="24"/>
      <c r="AB85" s="12"/>
    </row>
    <row r="86" spans="2:28" ht="15" x14ac:dyDescent="0.25">
      <c r="B86" s="16" t="s">
        <v>447</v>
      </c>
      <c r="C86" s="16">
        <v>3</v>
      </c>
      <c r="D86" s="16" t="s">
        <v>283</v>
      </c>
      <c r="E86" s="16" t="s">
        <v>260</v>
      </c>
      <c r="F86" s="16">
        <v>0</v>
      </c>
      <c r="G86" s="17" t="s">
        <v>441</v>
      </c>
      <c r="H86" s="17" t="s">
        <v>374</v>
      </c>
      <c r="I86" s="17" t="s">
        <v>448</v>
      </c>
      <c r="J86" s="49">
        <v>1</v>
      </c>
      <c r="K86" s="17" t="s">
        <v>210</v>
      </c>
      <c r="L86" s="17" t="s">
        <v>210</v>
      </c>
      <c r="M86" s="17" t="s">
        <v>229</v>
      </c>
      <c r="N86" s="17" t="s">
        <v>476</v>
      </c>
      <c r="O86" s="17" t="s">
        <v>229</v>
      </c>
      <c r="P86" s="17" t="s">
        <v>476</v>
      </c>
      <c r="Q86" s="17" t="b">
        <v>1</v>
      </c>
      <c r="R86" s="24">
        <f>VLOOKUP(O86,'3) Valores variables representa'!$C$3:$D$8,2,FALSE)</f>
        <v>8918653</v>
      </c>
      <c r="S86" s="28">
        <v>1</v>
      </c>
      <c r="T86" s="24">
        <f t="shared" si="4"/>
        <v>8918653</v>
      </c>
      <c r="U86" s="24">
        <f>IF(Q86=TRUE,'3) Valores variables representa'!$D$8,0)</f>
        <v>2357076</v>
      </c>
      <c r="V86" s="24">
        <f t="shared" si="5"/>
        <v>11275729</v>
      </c>
      <c r="W86" s="24">
        <f>VLOOKUP(J86,'5) Cálculo de costos unitarios'!$B$5:$M$21,12,FALSE)</f>
        <v>32.220949661412561</v>
      </c>
      <c r="X86" s="40">
        <v>0.52667277006070712</v>
      </c>
      <c r="Y86" s="24">
        <f t="shared" si="6"/>
        <v>151348621.11348581</v>
      </c>
      <c r="Z86" s="24">
        <f t="shared" si="7"/>
        <v>39999336.498425342</v>
      </c>
      <c r="AA86" s="24"/>
      <c r="AB86" s="12"/>
    </row>
    <row r="87" spans="2:28" ht="15" x14ac:dyDescent="0.25">
      <c r="B87" s="16" t="s">
        <v>449</v>
      </c>
      <c r="C87" s="16">
        <v>3</v>
      </c>
      <c r="D87" s="16" t="s">
        <v>283</v>
      </c>
      <c r="E87" s="16" t="s">
        <v>265</v>
      </c>
      <c r="F87" s="16">
        <v>0</v>
      </c>
      <c r="G87" s="17" t="s">
        <v>441</v>
      </c>
      <c r="H87" s="17" t="s">
        <v>374</v>
      </c>
      <c r="I87" s="17" t="s">
        <v>450</v>
      </c>
      <c r="J87" s="49">
        <v>1</v>
      </c>
      <c r="K87" s="17" t="s">
        <v>210</v>
      </c>
      <c r="L87" s="17" t="s">
        <v>210</v>
      </c>
      <c r="M87" s="17" t="s">
        <v>229</v>
      </c>
      <c r="N87" s="17" t="s">
        <v>476</v>
      </c>
      <c r="O87" s="17" t="s">
        <v>229</v>
      </c>
      <c r="P87" s="17" t="s">
        <v>476</v>
      </c>
      <c r="Q87" s="17" t="b">
        <v>1</v>
      </c>
      <c r="R87" s="24">
        <f>VLOOKUP(O87,'3) Valores variables representa'!$C$3:$D$8,2,FALSE)</f>
        <v>8918653</v>
      </c>
      <c r="S87" s="28">
        <v>1</v>
      </c>
      <c r="T87" s="24">
        <f t="shared" si="4"/>
        <v>8918653</v>
      </c>
      <c r="U87" s="24">
        <f>IF(Q87=TRUE,'3) Valores variables representa'!$D$8,0)</f>
        <v>2357076</v>
      </c>
      <c r="V87" s="24">
        <f t="shared" si="5"/>
        <v>11275729</v>
      </c>
      <c r="W87" s="24">
        <f>VLOOKUP(J87,'5) Cálculo de costos unitarios'!$B$5:$M$21,12,FALSE)</f>
        <v>32.220949661412561</v>
      </c>
      <c r="X87" s="40">
        <v>0.52667277006070712</v>
      </c>
      <c r="Y87" s="24">
        <f t="shared" si="6"/>
        <v>151348621.11348581</v>
      </c>
      <c r="Z87" s="24">
        <f t="shared" si="7"/>
        <v>39999336.498425342</v>
      </c>
      <c r="AA87" s="24"/>
      <c r="AB87" s="12"/>
    </row>
    <row r="88" spans="2:28" ht="15" x14ac:dyDescent="0.25">
      <c r="B88" s="16" t="s">
        <v>451</v>
      </c>
      <c r="C88" s="16">
        <v>3</v>
      </c>
      <c r="D88" s="16" t="s">
        <v>283</v>
      </c>
      <c r="E88" s="16" t="s">
        <v>268</v>
      </c>
      <c r="F88" s="16">
        <v>0</v>
      </c>
      <c r="G88" s="17" t="s">
        <v>441</v>
      </c>
      <c r="H88" s="17" t="s">
        <v>374</v>
      </c>
      <c r="I88" s="17" t="s">
        <v>452</v>
      </c>
      <c r="J88" s="49">
        <v>1</v>
      </c>
      <c r="K88" s="17" t="s">
        <v>210</v>
      </c>
      <c r="L88" s="17" t="s">
        <v>210</v>
      </c>
      <c r="M88" s="17" t="s">
        <v>229</v>
      </c>
      <c r="N88" s="17" t="s">
        <v>476</v>
      </c>
      <c r="O88" s="17" t="s">
        <v>229</v>
      </c>
      <c r="P88" s="17" t="s">
        <v>476</v>
      </c>
      <c r="Q88" s="17" t="b">
        <v>1</v>
      </c>
      <c r="R88" s="24">
        <f>VLOOKUP(O88,'3) Valores variables representa'!$C$3:$D$8,2,FALSE)</f>
        <v>8918653</v>
      </c>
      <c r="S88" s="28">
        <v>1</v>
      </c>
      <c r="T88" s="24">
        <f t="shared" si="4"/>
        <v>8918653</v>
      </c>
      <c r="U88" s="24">
        <f>IF(Q88=TRUE,'3) Valores variables representa'!$D$8,0)</f>
        <v>2357076</v>
      </c>
      <c r="V88" s="24">
        <f t="shared" si="5"/>
        <v>11275729</v>
      </c>
      <c r="W88" s="24">
        <f>VLOOKUP(J88,'5) Cálculo de costos unitarios'!$B$5:$M$21,12,FALSE)</f>
        <v>32.220949661412561</v>
      </c>
      <c r="X88" s="40">
        <v>0.52667277006070712</v>
      </c>
      <c r="Y88" s="24">
        <f t="shared" si="6"/>
        <v>151348621.11348581</v>
      </c>
      <c r="Z88" s="24">
        <f t="shared" si="7"/>
        <v>39999336.498425342</v>
      </c>
      <c r="AA88" s="24"/>
      <c r="AB88" s="12"/>
    </row>
    <row r="89" spans="2:28" ht="15" x14ac:dyDescent="0.25">
      <c r="B89" s="16" t="s">
        <v>453</v>
      </c>
      <c r="C89" s="16">
        <v>3</v>
      </c>
      <c r="D89" s="16" t="s">
        <v>283</v>
      </c>
      <c r="E89" s="16" t="s">
        <v>271</v>
      </c>
      <c r="F89" s="16">
        <v>0</v>
      </c>
      <c r="G89" s="17" t="s">
        <v>441</v>
      </c>
      <c r="H89" s="17" t="s">
        <v>374</v>
      </c>
      <c r="I89" s="17" t="s">
        <v>454</v>
      </c>
      <c r="J89" s="49">
        <v>1</v>
      </c>
      <c r="K89" s="17" t="s">
        <v>210</v>
      </c>
      <c r="L89" s="17" t="s">
        <v>210</v>
      </c>
      <c r="M89" s="17" t="s">
        <v>229</v>
      </c>
      <c r="N89" s="17" t="s">
        <v>476</v>
      </c>
      <c r="O89" s="17" t="s">
        <v>229</v>
      </c>
      <c r="P89" s="17" t="s">
        <v>476</v>
      </c>
      <c r="Q89" s="17" t="b">
        <v>1</v>
      </c>
      <c r="R89" s="24">
        <f>VLOOKUP(O89,'3) Valores variables representa'!$C$3:$D$8,2,FALSE)</f>
        <v>8918653</v>
      </c>
      <c r="S89" s="28">
        <v>1</v>
      </c>
      <c r="T89" s="24">
        <f t="shared" si="4"/>
        <v>8918653</v>
      </c>
      <c r="U89" s="24">
        <f>IF(Q89=TRUE,'3) Valores variables representa'!$D$8,0)</f>
        <v>2357076</v>
      </c>
      <c r="V89" s="24">
        <f t="shared" si="5"/>
        <v>11275729</v>
      </c>
      <c r="W89" s="24">
        <f>VLOOKUP(J89,'5) Cálculo de costos unitarios'!$B$5:$M$21,12,FALSE)</f>
        <v>32.220949661412561</v>
      </c>
      <c r="X89" s="40">
        <v>0.52667277006070712</v>
      </c>
      <c r="Y89" s="24">
        <f t="shared" si="6"/>
        <v>151348621.11348581</v>
      </c>
      <c r="Z89" s="24">
        <f t="shared" si="7"/>
        <v>39999336.498425342</v>
      </c>
      <c r="AA89" s="24"/>
      <c r="AB89" s="12"/>
    </row>
    <row r="90" spans="2:28" ht="15" x14ac:dyDescent="0.25">
      <c r="B90" s="16" t="s">
        <v>455</v>
      </c>
      <c r="C90" s="16">
        <v>3</v>
      </c>
      <c r="D90" s="16" t="s">
        <v>283</v>
      </c>
      <c r="E90" s="16" t="s">
        <v>274</v>
      </c>
      <c r="F90" s="16">
        <v>0</v>
      </c>
      <c r="G90" s="17" t="s">
        <v>441</v>
      </c>
      <c r="H90" s="17" t="s">
        <v>374</v>
      </c>
      <c r="I90" s="17" t="s">
        <v>456</v>
      </c>
      <c r="J90" s="49">
        <v>1</v>
      </c>
      <c r="K90" s="17" t="s">
        <v>210</v>
      </c>
      <c r="L90" s="17" t="s">
        <v>210</v>
      </c>
      <c r="M90" s="17" t="s">
        <v>229</v>
      </c>
      <c r="N90" s="17" t="s">
        <v>476</v>
      </c>
      <c r="O90" s="17" t="s">
        <v>229</v>
      </c>
      <c r="P90" s="17" t="s">
        <v>476</v>
      </c>
      <c r="Q90" s="17" t="b">
        <v>1</v>
      </c>
      <c r="R90" s="24">
        <f>VLOOKUP(O90,'3) Valores variables representa'!$C$3:$D$8,2,FALSE)</f>
        <v>8918653</v>
      </c>
      <c r="S90" s="28">
        <v>1</v>
      </c>
      <c r="T90" s="24">
        <f t="shared" si="4"/>
        <v>8918653</v>
      </c>
      <c r="U90" s="24">
        <f>IF(Q90=TRUE,'3) Valores variables representa'!$D$8,0)</f>
        <v>2357076</v>
      </c>
      <c r="V90" s="24">
        <f t="shared" si="5"/>
        <v>11275729</v>
      </c>
      <c r="W90" s="24">
        <f>VLOOKUP(J90,'5) Cálculo de costos unitarios'!$B$5:$M$21,12,FALSE)</f>
        <v>32.220949661412561</v>
      </c>
      <c r="X90" s="40">
        <v>0.52667277006070712</v>
      </c>
      <c r="Y90" s="24">
        <f t="shared" si="6"/>
        <v>151348621.11348581</v>
      </c>
      <c r="Z90" s="24">
        <f t="shared" si="7"/>
        <v>39999336.498425342</v>
      </c>
      <c r="AA90" s="24"/>
      <c r="AB90" s="12"/>
    </row>
    <row r="91" spans="2:28" ht="15" x14ac:dyDescent="0.25">
      <c r="B91" s="16" t="s">
        <v>457</v>
      </c>
      <c r="C91" s="16">
        <v>3</v>
      </c>
      <c r="D91" s="16" t="s">
        <v>283</v>
      </c>
      <c r="E91" s="16" t="s">
        <v>277</v>
      </c>
      <c r="F91" s="16">
        <v>0</v>
      </c>
      <c r="G91" s="17" t="s">
        <v>441</v>
      </c>
      <c r="H91" s="17" t="s">
        <v>374</v>
      </c>
      <c r="I91" s="17" t="s">
        <v>458</v>
      </c>
      <c r="J91" s="49">
        <v>1</v>
      </c>
      <c r="K91" s="17" t="s">
        <v>210</v>
      </c>
      <c r="L91" s="17" t="s">
        <v>210</v>
      </c>
      <c r="M91" s="17" t="s">
        <v>229</v>
      </c>
      <c r="N91" s="17" t="s">
        <v>476</v>
      </c>
      <c r="O91" s="17" t="s">
        <v>229</v>
      </c>
      <c r="P91" s="17" t="s">
        <v>476</v>
      </c>
      <c r="Q91" s="17" t="b">
        <v>1</v>
      </c>
      <c r="R91" s="24">
        <f>VLOOKUP(O91,'3) Valores variables representa'!$C$3:$D$8,2,FALSE)</f>
        <v>8918653</v>
      </c>
      <c r="S91" s="28">
        <v>1</v>
      </c>
      <c r="T91" s="24">
        <f t="shared" si="4"/>
        <v>8918653</v>
      </c>
      <c r="U91" s="24">
        <f>IF(Q91=TRUE,'3) Valores variables representa'!$D$8,0)</f>
        <v>2357076</v>
      </c>
      <c r="V91" s="24">
        <f t="shared" si="5"/>
        <v>11275729</v>
      </c>
      <c r="W91" s="24">
        <f>VLOOKUP(J91,'5) Cálculo de costos unitarios'!$B$5:$M$21,12,FALSE)</f>
        <v>32.220949661412561</v>
      </c>
      <c r="X91" s="40">
        <v>0.52667277006070712</v>
      </c>
      <c r="Y91" s="24">
        <f t="shared" si="6"/>
        <v>151348621.11348581</v>
      </c>
      <c r="Z91" s="24">
        <f t="shared" si="7"/>
        <v>39999336.498425342</v>
      </c>
      <c r="AA91" s="24"/>
      <c r="AB91" s="12"/>
    </row>
    <row r="92" spans="2:28" ht="15" x14ac:dyDescent="0.25">
      <c r="B92" s="16" t="s">
        <v>459</v>
      </c>
      <c r="C92" s="16">
        <v>3</v>
      </c>
      <c r="D92" s="16" t="s">
        <v>283</v>
      </c>
      <c r="E92" s="16" t="s">
        <v>280</v>
      </c>
      <c r="F92" s="16">
        <v>0</v>
      </c>
      <c r="G92" s="17" t="s">
        <v>441</v>
      </c>
      <c r="H92" s="17" t="s">
        <v>374</v>
      </c>
      <c r="I92" s="17" t="s">
        <v>460</v>
      </c>
      <c r="J92" s="49">
        <v>1</v>
      </c>
      <c r="K92" s="17" t="s">
        <v>210</v>
      </c>
      <c r="L92" s="17" t="s">
        <v>210</v>
      </c>
      <c r="M92" s="17" t="s">
        <v>229</v>
      </c>
      <c r="N92" s="17" t="s">
        <v>476</v>
      </c>
      <c r="O92" s="17" t="s">
        <v>229</v>
      </c>
      <c r="P92" s="17" t="s">
        <v>476</v>
      </c>
      <c r="Q92" s="17" t="b">
        <v>1</v>
      </c>
      <c r="R92" s="24">
        <f>VLOOKUP(O92,'3) Valores variables representa'!$C$3:$D$8,2,FALSE)</f>
        <v>8918653</v>
      </c>
      <c r="S92" s="28">
        <v>1</v>
      </c>
      <c r="T92" s="24">
        <f t="shared" si="4"/>
        <v>8918653</v>
      </c>
      <c r="U92" s="24">
        <f>IF(Q92=TRUE,'3) Valores variables representa'!$D$8,0)</f>
        <v>2357076</v>
      </c>
      <c r="V92" s="24">
        <f t="shared" si="5"/>
        <v>11275729</v>
      </c>
      <c r="W92" s="24">
        <f>VLOOKUP(J92,'5) Cálculo de costos unitarios'!$B$5:$M$21,12,FALSE)</f>
        <v>32.220949661412561</v>
      </c>
      <c r="X92" s="40">
        <v>0.52667277006070712</v>
      </c>
      <c r="Y92" s="24">
        <f t="shared" si="6"/>
        <v>151348621.11348581</v>
      </c>
      <c r="Z92" s="24">
        <f t="shared" si="7"/>
        <v>39999336.498425342</v>
      </c>
      <c r="AA92" s="24"/>
      <c r="AB92" s="12"/>
    </row>
    <row r="93" spans="2:28" ht="15" x14ac:dyDescent="0.25">
      <c r="B93" s="16" t="s">
        <v>461</v>
      </c>
      <c r="C93" s="16">
        <v>3</v>
      </c>
      <c r="D93" s="16" t="s">
        <v>283</v>
      </c>
      <c r="E93" s="16" t="s">
        <v>283</v>
      </c>
      <c r="F93" s="16">
        <v>0</v>
      </c>
      <c r="G93" s="17" t="s">
        <v>441</v>
      </c>
      <c r="H93" s="17" t="s">
        <v>374</v>
      </c>
      <c r="I93" s="17" t="s">
        <v>462</v>
      </c>
      <c r="J93" s="49">
        <v>1</v>
      </c>
      <c r="K93" s="17" t="s">
        <v>210</v>
      </c>
      <c r="L93" s="17" t="s">
        <v>210</v>
      </c>
      <c r="M93" s="17" t="s">
        <v>229</v>
      </c>
      <c r="N93" s="17" t="s">
        <v>476</v>
      </c>
      <c r="O93" s="17" t="s">
        <v>229</v>
      </c>
      <c r="P93" s="17" t="s">
        <v>476</v>
      </c>
      <c r="Q93" s="17" t="b">
        <v>1</v>
      </c>
      <c r="R93" s="24">
        <f>VLOOKUP(O93,'3) Valores variables representa'!$C$3:$D$8,2,FALSE)</f>
        <v>8918653</v>
      </c>
      <c r="S93" s="28">
        <v>1</v>
      </c>
      <c r="T93" s="24">
        <f t="shared" si="4"/>
        <v>8918653</v>
      </c>
      <c r="U93" s="24">
        <f>IF(Q93=TRUE,'3) Valores variables representa'!$D$8,0)</f>
        <v>2357076</v>
      </c>
      <c r="V93" s="24">
        <f t="shared" si="5"/>
        <v>11275729</v>
      </c>
      <c r="W93" s="24">
        <f>VLOOKUP(J93,'5) Cálculo de costos unitarios'!$B$5:$M$21,12,FALSE)</f>
        <v>32.220949661412561</v>
      </c>
      <c r="X93" s="40">
        <v>0.52667277006070712</v>
      </c>
      <c r="Y93" s="24">
        <f t="shared" si="6"/>
        <v>151348621.11348581</v>
      </c>
      <c r="Z93" s="24">
        <f t="shared" si="7"/>
        <v>39999336.498425342</v>
      </c>
      <c r="AA93" s="24"/>
      <c r="AB93" s="12"/>
    </row>
    <row r="94" spans="2:28" ht="15" x14ac:dyDescent="0.25">
      <c r="B94" s="16" t="s">
        <v>463</v>
      </c>
      <c r="C94" s="16">
        <v>3</v>
      </c>
      <c r="D94" s="16" t="s">
        <v>283</v>
      </c>
      <c r="E94" s="16" t="s">
        <v>286</v>
      </c>
      <c r="F94" s="16">
        <v>0</v>
      </c>
      <c r="G94" s="17" t="s">
        <v>441</v>
      </c>
      <c r="H94" s="17" t="s">
        <v>374</v>
      </c>
      <c r="I94" s="17" t="s">
        <v>464</v>
      </c>
      <c r="J94" s="49">
        <v>1</v>
      </c>
      <c r="K94" s="17" t="s">
        <v>210</v>
      </c>
      <c r="L94" s="17" t="s">
        <v>210</v>
      </c>
      <c r="M94" s="17" t="s">
        <v>229</v>
      </c>
      <c r="N94" s="17" t="s">
        <v>476</v>
      </c>
      <c r="O94" s="17" t="s">
        <v>229</v>
      </c>
      <c r="P94" s="17" t="s">
        <v>476</v>
      </c>
      <c r="Q94" s="17" t="b">
        <v>1</v>
      </c>
      <c r="R94" s="24">
        <f>VLOOKUP(O94,'3) Valores variables representa'!$C$3:$D$8,2,FALSE)</f>
        <v>8918653</v>
      </c>
      <c r="S94" s="28">
        <v>1</v>
      </c>
      <c r="T94" s="24">
        <f t="shared" si="4"/>
        <v>8918653</v>
      </c>
      <c r="U94" s="24">
        <f>IF(Q94=TRUE,'3) Valores variables representa'!$D$8,0)</f>
        <v>2357076</v>
      </c>
      <c r="V94" s="24">
        <f t="shared" si="5"/>
        <v>11275729</v>
      </c>
      <c r="W94" s="24">
        <f>VLOOKUP(J94,'5) Cálculo de costos unitarios'!$B$5:$M$21,12,FALSE)</f>
        <v>32.220949661412561</v>
      </c>
      <c r="X94" s="40">
        <v>0.52667277006070712</v>
      </c>
      <c r="Y94" s="24">
        <f t="shared" si="6"/>
        <v>151348621.11348581</v>
      </c>
      <c r="Z94" s="24">
        <f t="shared" si="7"/>
        <v>39999336.498425342</v>
      </c>
      <c r="AA94" s="24"/>
      <c r="AB94" s="12"/>
    </row>
    <row r="95" spans="2:28" ht="15" x14ac:dyDescent="0.25">
      <c r="B95" s="16" t="s">
        <v>465</v>
      </c>
      <c r="C95" s="16">
        <v>3</v>
      </c>
      <c r="D95" s="16" t="s">
        <v>283</v>
      </c>
      <c r="E95" s="16" t="s">
        <v>289</v>
      </c>
      <c r="F95" s="16">
        <v>0</v>
      </c>
      <c r="G95" s="17" t="s">
        <v>441</v>
      </c>
      <c r="H95" s="17" t="s">
        <v>374</v>
      </c>
      <c r="I95" s="17" t="s">
        <v>466</v>
      </c>
      <c r="J95" s="49">
        <v>1</v>
      </c>
      <c r="K95" s="17" t="s">
        <v>210</v>
      </c>
      <c r="L95" s="17" t="s">
        <v>210</v>
      </c>
      <c r="M95" s="17" t="s">
        <v>229</v>
      </c>
      <c r="N95" s="17" t="s">
        <v>476</v>
      </c>
      <c r="O95" s="17" t="s">
        <v>229</v>
      </c>
      <c r="P95" s="17" t="s">
        <v>476</v>
      </c>
      <c r="Q95" s="17" t="b">
        <v>1</v>
      </c>
      <c r="R95" s="24">
        <f>VLOOKUP(O95,'3) Valores variables representa'!$C$3:$D$8,2,FALSE)</f>
        <v>8918653</v>
      </c>
      <c r="S95" s="28">
        <v>1</v>
      </c>
      <c r="T95" s="24">
        <f t="shared" si="4"/>
        <v>8918653</v>
      </c>
      <c r="U95" s="24">
        <f>IF(Q95=TRUE,'3) Valores variables representa'!$D$8,0)</f>
        <v>2357076</v>
      </c>
      <c r="V95" s="24">
        <f t="shared" si="5"/>
        <v>11275729</v>
      </c>
      <c r="W95" s="24">
        <f>VLOOKUP(J95,'5) Cálculo de costos unitarios'!$B$5:$M$21,12,FALSE)</f>
        <v>32.220949661412561</v>
      </c>
      <c r="X95" s="40">
        <v>0.52667277006070712</v>
      </c>
      <c r="Y95" s="24">
        <f t="shared" si="6"/>
        <v>151348621.11348581</v>
      </c>
      <c r="Z95" s="24">
        <f t="shared" si="7"/>
        <v>39999336.498425342</v>
      </c>
      <c r="AA95" s="24"/>
      <c r="AB95" s="12"/>
    </row>
    <row r="96" spans="2:28" ht="15" x14ac:dyDescent="0.25">
      <c r="B96" s="16" t="s">
        <v>467</v>
      </c>
      <c r="C96" s="16">
        <v>4</v>
      </c>
      <c r="D96" s="16" t="s">
        <v>265</v>
      </c>
      <c r="E96" s="16" t="s">
        <v>271</v>
      </c>
      <c r="F96" s="16">
        <v>4</v>
      </c>
      <c r="G96" s="17" t="s">
        <v>261</v>
      </c>
      <c r="H96" s="17" t="s">
        <v>307</v>
      </c>
      <c r="I96" s="17" t="s">
        <v>314</v>
      </c>
      <c r="J96" s="49">
        <v>5</v>
      </c>
      <c r="K96" s="17" t="s">
        <v>211</v>
      </c>
      <c r="L96" s="17" t="s">
        <v>217</v>
      </c>
      <c r="M96" s="17" t="s">
        <v>233</v>
      </c>
      <c r="N96" s="17" t="s">
        <v>478</v>
      </c>
      <c r="O96" s="17" t="s">
        <v>244</v>
      </c>
      <c r="P96" s="17" t="s">
        <v>478</v>
      </c>
      <c r="Q96" s="17" t="b">
        <v>0</v>
      </c>
      <c r="R96" s="24">
        <f>VLOOKUP(O96,'3) Valores variables representa'!$C$3:$D$8,2,FALSE)</f>
        <v>23579759.773478672</v>
      </c>
      <c r="S96" s="28">
        <v>1</v>
      </c>
      <c r="T96" s="24">
        <f t="shared" si="4"/>
        <v>23579759.773478672</v>
      </c>
      <c r="U96" s="24">
        <f>IF(Q96=TRUE,'3) Valores variables representa'!$D$8,0)</f>
        <v>0</v>
      </c>
      <c r="V96" s="24">
        <f t="shared" si="5"/>
        <v>23579759.773478672</v>
      </c>
      <c r="W96" s="24">
        <f>VLOOKUP(J96,'5) Cálculo de costos unitarios'!$B$5:$M$21,12,FALSE)</f>
        <v>12.028343255317678</v>
      </c>
      <c r="X96" s="40">
        <v>1.5735009147498999</v>
      </c>
      <c r="Y96" s="24">
        <f>+T96*W96*X96</f>
        <v>446284896.26219684</v>
      </c>
      <c r="Z96" s="24">
        <f t="shared" si="7"/>
        <v>0</v>
      </c>
      <c r="AA96" s="24"/>
      <c r="AB96" s="12"/>
    </row>
    <row r="97" spans="2:28" ht="15" x14ac:dyDescent="0.25">
      <c r="B97" s="16" t="s">
        <v>468</v>
      </c>
      <c r="C97" s="16">
        <v>1</v>
      </c>
      <c r="D97" s="16" t="s">
        <v>268</v>
      </c>
      <c r="E97" s="16" t="s">
        <v>277</v>
      </c>
      <c r="F97" s="16">
        <v>0</v>
      </c>
      <c r="G97" s="17" t="s">
        <v>261</v>
      </c>
      <c r="H97" s="17" t="s">
        <v>328</v>
      </c>
      <c r="I97" s="17" t="s">
        <v>469</v>
      </c>
      <c r="J97" s="49">
        <v>15</v>
      </c>
      <c r="K97" s="17" t="s">
        <v>211</v>
      </c>
      <c r="L97" s="17" t="s">
        <v>226</v>
      </c>
      <c r="M97" s="17" t="s">
        <v>233</v>
      </c>
      <c r="N97" s="17" t="s">
        <v>478</v>
      </c>
      <c r="O97" s="17" t="s">
        <v>244</v>
      </c>
      <c r="P97" s="17" t="s">
        <v>478</v>
      </c>
      <c r="Q97" s="17" t="b">
        <v>0</v>
      </c>
      <c r="R97" s="24">
        <f>VLOOKUP(O97,'3) Valores variables representa'!$C$3:$D$8,2,FALSE)</f>
        <v>23579759.773478672</v>
      </c>
      <c r="S97" s="28">
        <v>1</v>
      </c>
      <c r="T97" s="24">
        <f t="shared" si="4"/>
        <v>23579759.773478672</v>
      </c>
      <c r="U97" s="24">
        <f>IF(Q97=TRUE,'3) Valores variables representa'!$D$8,0)</f>
        <v>0</v>
      </c>
      <c r="V97" s="24">
        <f t="shared" si="5"/>
        <v>23579759.773478672</v>
      </c>
      <c r="W97" s="24">
        <f>VLOOKUP(J97,'5) Cálculo de costos unitarios'!$B$5:$M$21,12,FALSE)</f>
        <v>3.5855206980231831</v>
      </c>
      <c r="X97" s="40">
        <v>1.5735009138787199</v>
      </c>
      <c r="Y97" s="24">
        <f t="shared" si="6"/>
        <v>133032762.52694805</v>
      </c>
      <c r="Z97" s="24">
        <f t="shared" si="7"/>
        <v>0</v>
      </c>
      <c r="AA97" s="24"/>
      <c r="AB97" s="12"/>
    </row>
    <row r="98" spans="2:28" ht="15" x14ac:dyDescent="0.25">
      <c r="B98" s="16" t="s">
        <v>470</v>
      </c>
      <c r="C98" s="16">
        <v>2</v>
      </c>
      <c r="D98" s="16" t="s">
        <v>265</v>
      </c>
      <c r="E98" s="16" t="s">
        <v>268</v>
      </c>
      <c r="F98" s="16">
        <v>0</v>
      </c>
      <c r="G98" s="17" t="s">
        <v>377</v>
      </c>
      <c r="H98" s="17" t="s">
        <v>307</v>
      </c>
      <c r="I98" s="17" t="s">
        <v>471</v>
      </c>
      <c r="J98" s="49">
        <v>15</v>
      </c>
      <c r="K98" s="17" t="s">
        <v>211</v>
      </c>
      <c r="L98" s="17" t="s">
        <v>226</v>
      </c>
      <c r="M98" s="17" t="s">
        <v>233</v>
      </c>
      <c r="N98" s="17" t="s">
        <v>478</v>
      </c>
      <c r="O98" s="17" t="s">
        <v>244</v>
      </c>
      <c r="P98" s="17" t="s">
        <v>478</v>
      </c>
      <c r="Q98" s="17" t="b">
        <v>0</v>
      </c>
      <c r="R98" s="24">
        <f>VLOOKUP(O98,'3) Valores variables representa'!$C$3:$D$8,2,FALSE)</f>
        <v>23579759.773478672</v>
      </c>
      <c r="S98" s="28">
        <v>1</v>
      </c>
      <c r="T98" s="24">
        <f t="shared" si="4"/>
        <v>23579759.773478672</v>
      </c>
      <c r="U98" s="24">
        <f>IF(Q98=TRUE,'3) Valores variables representa'!$D$8,0)</f>
        <v>0</v>
      </c>
      <c r="V98" s="24">
        <f t="shared" si="5"/>
        <v>23579759.773478672</v>
      </c>
      <c r="W98" s="24">
        <f>VLOOKUP(J98,'5) Cálculo de costos unitarios'!$B$5:$M$21,12,FALSE)</f>
        <v>3.5855206980231831</v>
      </c>
      <c r="X98" s="40">
        <v>1.5735009138786999</v>
      </c>
      <c r="Y98" s="24">
        <f t="shared" si="6"/>
        <v>133032762.52694635</v>
      </c>
      <c r="Z98" s="24">
        <f t="shared" si="7"/>
        <v>0</v>
      </c>
      <c r="AA98" s="24"/>
      <c r="AB98" s="12"/>
    </row>
    <row r="99" spans="2:28" ht="15" x14ac:dyDescent="0.25">
      <c r="B99" s="16" t="s">
        <v>472</v>
      </c>
      <c r="C99" s="16">
        <v>2</v>
      </c>
      <c r="D99" s="16" t="s">
        <v>286</v>
      </c>
      <c r="E99" s="16" t="s">
        <v>260</v>
      </c>
      <c r="F99" s="16">
        <v>0</v>
      </c>
      <c r="G99" s="17" t="s">
        <v>377</v>
      </c>
      <c r="H99" s="17" t="s">
        <v>213</v>
      </c>
      <c r="I99" s="17" t="s">
        <v>473</v>
      </c>
      <c r="J99" s="49">
        <v>16</v>
      </c>
      <c r="K99" s="17" t="s">
        <v>213</v>
      </c>
      <c r="L99" s="17" t="s">
        <v>227</v>
      </c>
      <c r="M99" s="17" t="s">
        <v>241</v>
      </c>
      <c r="N99" s="17" t="s">
        <v>478</v>
      </c>
      <c r="O99" s="17" t="s">
        <v>244</v>
      </c>
      <c r="P99" s="17" t="s">
        <v>478</v>
      </c>
      <c r="Q99" s="17" t="b">
        <v>0</v>
      </c>
      <c r="R99" s="24">
        <f>VLOOKUP(O99,'3) Valores variables representa'!$C$3:$D$8,2,FALSE)</f>
        <v>23579759.773478672</v>
      </c>
      <c r="S99" s="28">
        <v>1</v>
      </c>
      <c r="T99" s="24">
        <f t="shared" si="4"/>
        <v>23579759.773478672</v>
      </c>
      <c r="U99" s="24">
        <f>IF(Q99=TRUE,'3) Valores variables representa'!$D$8,0)</f>
        <v>0</v>
      </c>
      <c r="V99" s="24">
        <f t="shared" si="5"/>
        <v>23579759.773478672</v>
      </c>
      <c r="W99" s="24">
        <f>VLOOKUP(J99,'5) Cálculo de costos unitarios'!$B$5:$M$21,12,FALSE)</f>
        <v>1.8652504519774167</v>
      </c>
      <c r="X99" s="40">
        <v>34.597543405358202</v>
      </c>
      <c r="Y99" s="24">
        <f t="shared" si="6"/>
        <v>1521674605.7623665</v>
      </c>
      <c r="Z99" s="24">
        <f t="shared" si="7"/>
        <v>0</v>
      </c>
      <c r="AA99" s="24"/>
      <c r="AB99" s="12"/>
    </row>
    <row r="100" spans="2:28" ht="15" x14ac:dyDescent="0.25">
      <c r="B100" s="19" t="s">
        <v>474</v>
      </c>
      <c r="C100" s="19">
        <v>2</v>
      </c>
      <c r="D100" s="19" t="s">
        <v>286</v>
      </c>
      <c r="E100" s="19" t="s">
        <v>265</v>
      </c>
      <c r="F100" s="19">
        <v>0</v>
      </c>
      <c r="G100" s="20" t="s">
        <v>377</v>
      </c>
      <c r="H100" s="20" t="s">
        <v>213</v>
      </c>
      <c r="I100" s="20" t="s">
        <v>475</v>
      </c>
      <c r="J100" s="50">
        <v>16</v>
      </c>
      <c r="K100" s="20" t="s">
        <v>213</v>
      </c>
      <c r="L100" s="20" t="s">
        <v>227</v>
      </c>
      <c r="M100" s="20" t="s">
        <v>241</v>
      </c>
      <c r="N100" s="20" t="s">
        <v>478</v>
      </c>
      <c r="O100" s="20" t="s">
        <v>244</v>
      </c>
      <c r="P100" s="20" t="s">
        <v>478</v>
      </c>
      <c r="Q100" s="20" t="b">
        <v>0</v>
      </c>
      <c r="R100" s="26">
        <f>VLOOKUP(O100,'3) Valores variables representa'!$C$3:$D$8,2,FALSE)</f>
        <v>23579759.773478672</v>
      </c>
      <c r="S100" s="29">
        <v>1</v>
      </c>
      <c r="T100" s="26">
        <f t="shared" si="4"/>
        <v>23579759.773478672</v>
      </c>
      <c r="U100" s="26">
        <f>IF(Q100=TRUE,'3) Valores variables representa'!$D$8,0)</f>
        <v>0</v>
      </c>
      <c r="V100" s="26">
        <f t="shared" si="5"/>
        <v>23579759.773478672</v>
      </c>
      <c r="W100" s="26">
        <f>VLOOKUP(J100,'5) Cálculo de costos unitarios'!$B$5:$M$21,12,FALSE)</f>
        <v>1.8652504519774167</v>
      </c>
      <c r="X100" s="52">
        <v>34.597543405358152</v>
      </c>
      <c r="Y100" s="26">
        <f t="shared" si="6"/>
        <v>1521674605.7623644</v>
      </c>
      <c r="Z100" s="26">
        <f t="shared" si="7"/>
        <v>0</v>
      </c>
      <c r="AB100" s="12"/>
    </row>
    <row r="102" spans="2:28" ht="15" x14ac:dyDescent="0.25">
      <c r="Y102" s="79"/>
    </row>
  </sheetData>
  <autoFilter ref="B4:AB100"/>
  <mergeCells count="9">
    <mergeCell ref="X1:X2"/>
    <mergeCell ref="Y1:Y2"/>
    <mergeCell ref="Z1:Z2"/>
    <mergeCell ref="R1:R2"/>
    <mergeCell ref="S1:S2"/>
    <mergeCell ref="T1:T2"/>
    <mergeCell ref="U1:U2"/>
    <mergeCell ref="V1:V2"/>
    <mergeCell ref="W1:W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2"/>
  <sheetViews>
    <sheetView tabSelected="1" workbookViewId="0">
      <selection activeCell="H3" sqref="H3"/>
    </sheetView>
  </sheetViews>
  <sheetFormatPr baseColWidth="10" defaultRowHeight="12.75" x14ac:dyDescent="0.2"/>
  <cols>
    <col min="2" max="2" width="33.28515625" bestFit="1" customWidth="1"/>
    <col min="3" max="3" width="28.140625" customWidth="1"/>
    <col min="4" max="4" width="26" customWidth="1"/>
    <col min="5" max="5" width="86.42578125" customWidth="1"/>
    <col min="6" max="7" width="0.5703125" customWidth="1"/>
    <col min="8" max="8" width="24.85546875" bestFit="1" customWidth="1"/>
    <col min="9" max="9" width="22.85546875" bestFit="1" customWidth="1"/>
  </cols>
  <sheetData>
    <row r="3" spans="2:9" ht="24" customHeight="1" x14ac:dyDescent="0.2">
      <c r="B3" s="23" t="s">
        <v>526</v>
      </c>
      <c r="C3" s="80" t="s">
        <v>527</v>
      </c>
      <c r="D3" s="23" t="s">
        <v>550</v>
      </c>
      <c r="E3" s="23" t="s">
        <v>551</v>
      </c>
    </row>
    <row r="4" spans="2:9" ht="30" x14ac:dyDescent="0.2">
      <c r="B4" s="69" t="s">
        <v>229</v>
      </c>
      <c r="C4" s="81">
        <f>SUMIF('7) Cálculo costos'!$O$5:$O$100,'8) Suma costos - Coeficientes'!B4,'7) Cálculo costos'!$Y$5:$Y$100)</f>
        <v>20503003671.475594</v>
      </c>
      <c r="D4" s="70">
        <f>C4/$C$10</f>
        <v>0.50527400401049483</v>
      </c>
      <c r="E4" s="67" t="s">
        <v>552</v>
      </c>
      <c r="H4" s="86"/>
      <c r="I4" s="85"/>
    </row>
    <row r="5" spans="2:9" ht="45" x14ac:dyDescent="0.2">
      <c r="B5" s="69" t="s">
        <v>236</v>
      </c>
      <c r="C5" s="81">
        <f>SUMIF('7) Cálculo costos'!$O$5:$O$100,'8) Suma costos - Coeficientes'!B5,'7) Cálculo costos'!$Y$5:$Y$100)</f>
        <v>3055905574.2791562</v>
      </c>
      <c r="D5" s="70">
        <f t="shared" ref="D5:D10" si="0">C5/$C$10</f>
        <v>7.5309436126287044E-2</v>
      </c>
      <c r="E5" s="67" t="s">
        <v>553</v>
      </c>
      <c r="H5" s="86"/>
      <c r="I5" s="85"/>
    </row>
    <row r="6" spans="2:9" ht="30" x14ac:dyDescent="0.2">
      <c r="B6" s="69" t="s">
        <v>486</v>
      </c>
      <c r="C6" s="81">
        <f>SUM('7) Cálculo costos'!Z5:Z100)</f>
        <v>4178163074.239954</v>
      </c>
      <c r="D6" s="70">
        <f t="shared" si="0"/>
        <v>0.10296623947188142</v>
      </c>
      <c r="E6" s="67" t="s">
        <v>557</v>
      </c>
      <c r="H6" s="86"/>
      <c r="I6" s="85"/>
    </row>
    <row r="7" spans="2:9" ht="30" x14ac:dyDescent="0.2">
      <c r="B7" s="69" t="s">
        <v>243</v>
      </c>
      <c r="C7" s="81">
        <f>SUMIF('7) Cálculo costos'!$O$5:$O$100,'8) Suma costos - Coeficientes'!B7,'7) Cálculo costos'!$Y$5:$Y$100)</f>
        <v>6041869077.7094059</v>
      </c>
      <c r="D7" s="70">
        <f t="shared" si="0"/>
        <v>0.14889522674419528</v>
      </c>
      <c r="E7" s="67" t="s">
        <v>554</v>
      </c>
      <c r="H7" s="86"/>
      <c r="I7" s="85"/>
    </row>
    <row r="8" spans="2:9" ht="45" x14ac:dyDescent="0.2">
      <c r="B8" s="69" t="s">
        <v>244</v>
      </c>
      <c r="C8" s="81">
        <f>SUMIF('7) Cálculo costos'!$O$5:$O$100,'8) Suma costos - Coeficientes'!B8,'7) Cálculo costos'!$Y$5:$Y$100)</f>
        <v>3755699632.8408222</v>
      </c>
      <c r="D8" s="70">
        <f t="shared" si="0"/>
        <v>9.2555092012508708E-2</v>
      </c>
      <c r="E8" s="67" t="s">
        <v>555</v>
      </c>
      <c r="H8" s="86"/>
      <c r="I8" s="85"/>
    </row>
    <row r="9" spans="2:9" ht="45" x14ac:dyDescent="0.2">
      <c r="B9" s="71" t="s">
        <v>242</v>
      </c>
      <c r="C9" s="82">
        <f>SUMIF('7) Cálculo costos'!$O$5:$O$100,'8) Suma costos - Coeficientes'!B9,'7) Cálculo costos'!$Y$5:$Y$100)</f>
        <v>3043349344.4551191</v>
      </c>
      <c r="D9" s="72">
        <f t="shared" si="0"/>
        <v>7.5000001634632843E-2</v>
      </c>
      <c r="E9" s="68" t="s">
        <v>556</v>
      </c>
      <c r="H9" s="86"/>
      <c r="I9" s="85"/>
    </row>
    <row r="10" spans="2:9" ht="15" x14ac:dyDescent="0.25">
      <c r="B10" s="41"/>
      <c r="C10" s="83">
        <f>SUM(C4:C9)</f>
        <v>40577990375.000046</v>
      </c>
      <c r="D10" s="42">
        <f t="shared" si="0"/>
        <v>1</v>
      </c>
      <c r="E10" s="41"/>
    </row>
    <row r="11" spans="2:9" x14ac:dyDescent="0.2">
      <c r="C11" s="75"/>
    </row>
    <row r="17" spans="4:7" x14ac:dyDescent="0.2">
      <c r="D17" s="87"/>
      <c r="E17" s="88"/>
      <c r="F17" s="89"/>
      <c r="G17" s="89"/>
    </row>
    <row r="18" spans="4:7" x14ac:dyDescent="0.2">
      <c r="D18" s="87"/>
      <c r="E18" s="88"/>
      <c r="F18" s="89"/>
      <c r="G18" s="89"/>
    </row>
    <row r="19" spans="4:7" x14ac:dyDescent="0.2">
      <c r="D19" s="87"/>
      <c r="E19" s="88"/>
      <c r="F19" s="89"/>
      <c r="G19" s="89"/>
    </row>
    <row r="20" spans="4:7" x14ac:dyDescent="0.2">
      <c r="D20" s="87"/>
      <c r="E20" s="88"/>
      <c r="F20" s="89"/>
      <c r="G20" s="89"/>
    </row>
    <row r="21" spans="4:7" x14ac:dyDescent="0.2">
      <c r="D21" s="87"/>
      <c r="E21" s="88"/>
      <c r="F21" s="89"/>
      <c r="G21" s="89"/>
    </row>
    <row r="22" spans="4:7" x14ac:dyDescent="0.2">
      <c r="D22" s="87"/>
      <c r="E22" s="88"/>
      <c r="F22" s="89"/>
      <c r="G22" s="8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29"/>
  <sheetViews>
    <sheetView topLeftCell="D21" workbookViewId="0">
      <selection activeCell="L27" sqref="L27:Y29"/>
    </sheetView>
  </sheetViews>
  <sheetFormatPr baseColWidth="10" defaultRowHeight="12.75" x14ac:dyDescent="0.2"/>
  <cols>
    <col min="2" max="3" width="28.85546875" style="53" customWidth="1"/>
    <col min="4" max="5" width="18" style="53" customWidth="1"/>
    <col min="6" max="6" width="18" style="53" hidden="1" customWidth="1"/>
    <col min="7" max="7" width="9.42578125" style="53" hidden="1" customWidth="1"/>
    <col min="8" max="8" width="13.5703125" customWidth="1"/>
    <col min="9" max="9" width="12.28515625" customWidth="1"/>
    <col min="10" max="10" width="11.42578125" customWidth="1"/>
    <col min="12" max="12" width="15.28515625" customWidth="1"/>
    <col min="13" max="13" width="14.7109375" customWidth="1"/>
    <col min="14" max="15" width="14.28515625" customWidth="1"/>
    <col min="17" max="17" width="15" customWidth="1"/>
    <col min="19" max="19" width="12.42578125" customWidth="1"/>
    <col min="21" max="21" width="13.7109375" customWidth="1"/>
    <col min="24" max="25" width="12.7109375" customWidth="1"/>
  </cols>
  <sheetData>
    <row r="3" spans="2:10" x14ac:dyDescent="0.2">
      <c r="B3" s="94" t="s">
        <v>558</v>
      </c>
      <c r="C3" s="94" t="s">
        <v>497</v>
      </c>
      <c r="D3" s="94" t="s">
        <v>255</v>
      </c>
      <c r="E3" s="94" t="s">
        <v>257</v>
      </c>
      <c r="F3" s="94" t="s">
        <v>560</v>
      </c>
      <c r="G3" s="94" t="s">
        <v>258</v>
      </c>
      <c r="H3" s="31" t="s">
        <v>529</v>
      </c>
      <c r="I3" s="31" t="s">
        <v>530</v>
      </c>
      <c r="J3" s="31" t="s">
        <v>534</v>
      </c>
    </row>
    <row r="4" spans="2:10" ht="15" customHeight="1" x14ac:dyDescent="0.2">
      <c r="B4" s="94"/>
      <c r="C4" s="94"/>
      <c r="D4" s="94"/>
      <c r="E4" s="94"/>
      <c r="F4" s="94"/>
      <c r="G4" s="94"/>
      <c r="H4" s="54" t="s">
        <v>529</v>
      </c>
      <c r="I4" s="54" t="s">
        <v>530</v>
      </c>
      <c r="J4" s="54" t="s">
        <v>534</v>
      </c>
    </row>
    <row r="5" spans="2:10" ht="51.75" customHeight="1" x14ac:dyDescent="0.2">
      <c r="B5" s="94"/>
      <c r="C5" s="94"/>
      <c r="D5" s="94"/>
      <c r="E5" s="94"/>
      <c r="F5" s="94"/>
      <c r="G5" s="94"/>
      <c r="H5" s="55" t="s">
        <v>540</v>
      </c>
      <c r="I5" s="55" t="s">
        <v>541</v>
      </c>
      <c r="J5" s="55" t="s">
        <v>542</v>
      </c>
    </row>
    <row r="6" spans="2:10" ht="15" x14ac:dyDescent="0.2">
      <c r="B6" s="56" t="s">
        <v>210</v>
      </c>
      <c r="C6" s="56" t="s">
        <v>210</v>
      </c>
      <c r="D6" s="56" t="s">
        <v>229</v>
      </c>
      <c r="E6" s="56" t="s">
        <v>229</v>
      </c>
      <c r="F6" s="74">
        <v>1</v>
      </c>
      <c r="G6" s="73" t="s">
        <v>559</v>
      </c>
      <c r="H6" s="57">
        <v>26881162143.000004</v>
      </c>
      <c r="I6" s="57">
        <v>834403946</v>
      </c>
      <c r="J6" s="58">
        <v>32.216005535285426</v>
      </c>
    </row>
    <row r="7" spans="2:10" ht="30" x14ac:dyDescent="0.2">
      <c r="B7" s="56" t="s">
        <v>210</v>
      </c>
      <c r="C7" s="56" t="s">
        <v>214</v>
      </c>
      <c r="D7" s="56" t="s">
        <v>230</v>
      </c>
      <c r="E7" s="56" t="s">
        <v>229</v>
      </c>
      <c r="F7" s="74">
        <v>0.52339999999999998</v>
      </c>
      <c r="G7" s="73" t="s">
        <v>559</v>
      </c>
      <c r="H7" s="57">
        <v>85271310</v>
      </c>
      <c r="I7" s="57">
        <v>7025098.9802000001</v>
      </c>
      <c r="J7" s="58">
        <v>12.138093746484463</v>
      </c>
    </row>
    <row r="8" spans="2:10" ht="30" x14ac:dyDescent="0.2">
      <c r="B8" s="56" t="s">
        <v>211</v>
      </c>
      <c r="C8" s="56" t="s">
        <v>215</v>
      </c>
      <c r="D8" s="56" t="s">
        <v>231</v>
      </c>
      <c r="E8" s="56" t="s">
        <v>243</v>
      </c>
      <c r="F8" s="74">
        <v>3.2399999999999998E-2</v>
      </c>
      <c r="G8" s="73" t="b">
        <v>0</v>
      </c>
      <c r="H8" s="57">
        <v>332856841.6420635</v>
      </c>
      <c r="I8" s="57">
        <v>25695184.525919996</v>
      </c>
      <c r="J8" s="58">
        <v>12.954055313605334</v>
      </c>
    </row>
    <row r="9" spans="2:10" ht="75" x14ac:dyDescent="0.2">
      <c r="B9" s="56" t="s">
        <v>211</v>
      </c>
      <c r="C9" s="56" t="s">
        <v>216</v>
      </c>
      <c r="D9" s="56" t="s">
        <v>232</v>
      </c>
      <c r="E9" s="56" t="s">
        <v>243</v>
      </c>
      <c r="F9" s="74">
        <v>0.13189999999999999</v>
      </c>
      <c r="G9" s="73" t="b">
        <v>0</v>
      </c>
      <c r="H9" s="57">
        <v>273699014.71111107</v>
      </c>
      <c r="I9" s="57">
        <v>104604778.98051998</v>
      </c>
      <c r="J9" s="58">
        <v>2.616505836335457</v>
      </c>
    </row>
    <row r="10" spans="2:10" ht="30" x14ac:dyDescent="0.2">
      <c r="B10" s="56" t="s">
        <v>211</v>
      </c>
      <c r="C10" s="56" t="s">
        <v>217</v>
      </c>
      <c r="D10" s="56" t="s">
        <v>233</v>
      </c>
      <c r="E10" s="56" t="s">
        <v>244</v>
      </c>
      <c r="F10" s="74">
        <v>1</v>
      </c>
      <c r="G10" s="73" t="b">
        <v>0</v>
      </c>
      <c r="H10" s="57">
        <v>283625444.43333328</v>
      </c>
      <c r="I10" s="57">
        <v>23579759.773478672</v>
      </c>
      <c r="J10" s="58">
        <v>12.028343255317678</v>
      </c>
    </row>
    <row r="11" spans="2:10" ht="75" x14ac:dyDescent="0.2">
      <c r="B11" s="56" t="s">
        <v>211</v>
      </c>
      <c r="C11" s="56" t="s">
        <v>218</v>
      </c>
      <c r="D11" s="56" t="s">
        <v>234</v>
      </c>
      <c r="E11" s="56" t="s">
        <v>243</v>
      </c>
      <c r="F11" s="74">
        <v>0.1026</v>
      </c>
      <c r="G11" s="73" t="b">
        <v>0</v>
      </c>
      <c r="H11" s="57">
        <v>790177453.87539685</v>
      </c>
      <c r="I11" s="57">
        <v>81368084.332079992</v>
      </c>
      <c r="J11" s="58">
        <v>9.7111473173009593</v>
      </c>
    </row>
    <row r="12" spans="2:10" ht="30" x14ac:dyDescent="0.2">
      <c r="B12" s="56" t="s">
        <v>211</v>
      </c>
      <c r="C12" s="56" t="s">
        <v>219</v>
      </c>
      <c r="D12" s="56" t="s">
        <v>235</v>
      </c>
      <c r="E12" s="56" t="s">
        <v>243</v>
      </c>
      <c r="F12" s="74">
        <v>5.0000000000000001E-4</v>
      </c>
      <c r="G12" s="73" t="b">
        <v>0</v>
      </c>
      <c r="H12" s="57">
        <v>172016066.19206351</v>
      </c>
      <c r="I12" s="57">
        <v>793061.25079999992</v>
      </c>
      <c r="J12" s="58">
        <v>216.90136293828812</v>
      </c>
    </row>
    <row r="13" spans="2:10" ht="15" x14ac:dyDescent="0.2">
      <c r="B13" s="56" t="s">
        <v>212</v>
      </c>
      <c r="C13" s="56" t="s">
        <v>212</v>
      </c>
      <c r="D13" s="56" t="s">
        <v>236</v>
      </c>
      <c r="E13" s="56" t="s">
        <v>236</v>
      </c>
      <c r="F13" s="74">
        <v>1</v>
      </c>
      <c r="G13" s="73" t="b">
        <v>0</v>
      </c>
      <c r="H13" s="57">
        <v>2213717829</v>
      </c>
      <c r="I13" s="57">
        <v>9828336</v>
      </c>
      <c r="J13" s="58">
        <v>225.23831389158858</v>
      </c>
    </row>
    <row r="14" spans="2:10" ht="30" x14ac:dyDescent="0.2">
      <c r="B14" s="56" t="s">
        <v>212</v>
      </c>
      <c r="C14" s="56" t="s">
        <v>220</v>
      </c>
      <c r="D14" s="56" t="s">
        <v>237</v>
      </c>
      <c r="E14" s="56" t="s">
        <v>229</v>
      </c>
      <c r="F14" s="74">
        <v>0.4451</v>
      </c>
      <c r="G14" s="73" t="s">
        <v>559</v>
      </c>
      <c r="H14" s="57">
        <v>2195935522</v>
      </c>
      <c r="I14" s="57">
        <v>6326768.4503000006</v>
      </c>
      <c r="J14" s="58">
        <v>347.08643745226266</v>
      </c>
    </row>
    <row r="15" spans="2:10" ht="30" x14ac:dyDescent="0.2">
      <c r="B15" s="56" t="s">
        <v>211</v>
      </c>
      <c r="C15" s="56" t="s">
        <v>221</v>
      </c>
      <c r="D15" s="56" t="s">
        <v>221</v>
      </c>
      <c r="E15" s="56" t="s">
        <v>243</v>
      </c>
      <c r="F15" s="74">
        <v>6.9999999999999994E-5</v>
      </c>
      <c r="G15" s="73" t="b">
        <v>0</v>
      </c>
      <c r="H15" s="57">
        <v>437407606.65873015</v>
      </c>
      <c r="I15" s="57">
        <v>55514.287555999988</v>
      </c>
      <c r="J15" s="58">
        <v>7879.1897710566063</v>
      </c>
    </row>
    <row r="16" spans="2:10" ht="75" x14ac:dyDescent="0.2">
      <c r="B16" s="56" t="s">
        <v>211</v>
      </c>
      <c r="C16" s="56" t="s">
        <v>222</v>
      </c>
      <c r="D16" s="56" t="s">
        <v>238</v>
      </c>
      <c r="E16" s="56" t="s">
        <v>229</v>
      </c>
      <c r="F16" s="74">
        <v>3.7000000000000002E-3</v>
      </c>
      <c r="G16" s="73" t="b">
        <v>0</v>
      </c>
      <c r="H16" s="57">
        <v>2083750800.15873</v>
      </c>
      <c r="I16" s="57">
        <v>32999.016100000001</v>
      </c>
      <c r="J16" s="58">
        <v>63145.846344149941</v>
      </c>
    </row>
    <row r="17" spans="2:25" ht="120" x14ac:dyDescent="0.2">
      <c r="B17" s="56" t="s">
        <v>211</v>
      </c>
      <c r="C17" s="56" t="s">
        <v>223</v>
      </c>
      <c r="D17" s="56" t="s">
        <v>239</v>
      </c>
      <c r="E17" s="56" t="s">
        <v>229</v>
      </c>
      <c r="F17" s="74">
        <v>0.66520000000000001</v>
      </c>
      <c r="G17" s="73" t="b">
        <v>0</v>
      </c>
      <c r="H17" s="57">
        <v>2424617076.3253965</v>
      </c>
      <c r="I17" s="57">
        <v>5932687.9756000005</v>
      </c>
      <c r="J17" s="58">
        <v>408.68777968728142</v>
      </c>
    </row>
    <row r="18" spans="2:25" ht="30" x14ac:dyDescent="0.2">
      <c r="B18" s="56" t="s">
        <v>211</v>
      </c>
      <c r="C18" s="56" t="s">
        <v>224</v>
      </c>
      <c r="D18" s="56" t="s">
        <v>240</v>
      </c>
      <c r="E18" s="56" t="s">
        <v>243</v>
      </c>
      <c r="F18" s="74">
        <v>1</v>
      </c>
      <c r="G18" s="73" t="b">
        <v>0</v>
      </c>
      <c r="H18" s="57">
        <v>1833880215.3920634</v>
      </c>
      <c r="I18" s="57">
        <v>793061250.79999995</v>
      </c>
      <c r="J18" s="58">
        <v>2.3124067826314021</v>
      </c>
    </row>
    <row r="19" spans="2:25" ht="30" x14ac:dyDescent="0.2">
      <c r="B19" s="56" t="s">
        <v>211</v>
      </c>
      <c r="C19" s="56" t="s">
        <v>225</v>
      </c>
      <c r="D19" s="56" t="s">
        <v>229</v>
      </c>
      <c r="E19" s="56" t="s">
        <v>229</v>
      </c>
      <c r="F19" s="74">
        <v>1</v>
      </c>
      <c r="G19" s="73" t="s">
        <v>559</v>
      </c>
      <c r="H19" s="57">
        <v>224405348.66666666</v>
      </c>
      <c r="I19" s="57">
        <v>11275729</v>
      </c>
      <c r="J19" s="58">
        <v>19.901626641316643</v>
      </c>
    </row>
    <row r="20" spans="2:25" ht="30" x14ac:dyDescent="0.2">
      <c r="B20" s="56" t="s">
        <v>211</v>
      </c>
      <c r="C20" s="56" t="s">
        <v>226</v>
      </c>
      <c r="D20" s="56" t="s">
        <v>233</v>
      </c>
      <c r="E20" s="56" t="s">
        <v>244</v>
      </c>
      <c r="F20" s="74">
        <v>1</v>
      </c>
      <c r="G20" s="73" t="b">
        <v>0</v>
      </c>
      <c r="H20" s="57">
        <v>169539064.94444445</v>
      </c>
      <c r="I20" s="57">
        <v>47159519.546957344</v>
      </c>
      <c r="J20" s="58">
        <v>3.5950125568101305</v>
      </c>
    </row>
    <row r="21" spans="2:25" ht="30" x14ac:dyDescent="0.2">
      <c r="B21" s="56" t="s">
        <v>213</v>
      </c>
      <c r="C21" s="56" t="s">
        <v>227</v>
      </c>
      <c r="D21" s="56" t="s">
        <v>241</v>
      </c>
      <c r="E21" s="56" t="s">
        <v>244</v>
      </c>
      <c r="F21" s="74">
        <v>1</v>
      </c>
      <c r="G21" s="73" t="b">
        <v>0</v>
      </c>
      <c r="H21" s="57">
        <v>87964319</v>
      </c>
      <c r="I21" s="57">
        <v>47159519.546957344</v>
      </c>
      <c r="J21" s="58">
        <v>1.8652505336152287</v>
      </c>
    </row>
    <row r="22" spans="2:25" ht="45" x14ac:dyDescent="0.2">
      <c r="B22" s="56" t="s">
        <v>213</v>
      </c>
      <c r="C22" s="56" t="s">
        <v>228</v>
      </c>
      <c r="D22" s="56" t="s">
        <v>242</v>
      </c>
      <c r="E22" s="56" t="s">
        <v>242</v>
      </c>
      <c r="F22" s="74">
        <v>1</v>
      </c>
      <c r="G22" s="73" t="b">
        <v>0</v>
      </c>
      <c r="H22" s="57">
        <v>87964319</v>
      </c>
      <c r="I22" s="57">
        <v>869794800</v>
      </c>
      <c r="J22" s="58">
        <v>0.10113226590915467</v>
      </c>
    </row>
    <row r="27" spans="2:25" ht="12.75" customHeight="1" x14ac:dyDescent="0.2">
      <c r="L27" s="95" t="s">
        <v>544</v>
      </c>
      <c r="M27" s="95" t="s">
        <v>558</v>
      </c>
      <c r="N27" s="95" t="s">
        <v>255</v>
      </c>
      <c r="O27" s="95" t="s">
        <v>257</v>
      </c>
      <c r="P27" s="95" t="s">
        <v>258</v>
      </c>
      <c r="Q27" s="31" t="s">
        <v>529</v>
      </c>
      <c r="R27" s="31" t="s">
        <v>530</v>
      </c>
      <c r="S27" s="31" t="s">
        <v>531</v>
      </c>
      <c r="T27" s="31" t="s">
        <v>532</v>
      </c>
      <c r="U27" s="31" t="s">
        <v>533</v>
      </c>
      <c r="V27" s="31" t="s">
        <v>536</v>
      </c>
      <c r="W27" s="31" t="s">
        <v>537</v>
      </c>
      <c r="X27" s="31" t="s">
        <v>538</v>
      </c>
      <c r="Y27" s="31" t="s">
        <v>539</v>
      </c>
    </row>
    <row r="28" spans="2:25" ht="45" x14ac:dyDescent="0.2">
      <c r="L28" s="95"/>
      <c r="M28" s="95"/>
      <c r="N28" s="95"/>
      <c r="O28" s="95"/>
      <c r="P28" s="95"/>
      <c r="Q28" s="59" t="s">
        <v>487</v>
      </c>
      <c r="R28" s="59" t="s">
        <v>488</v>
      </c>
      <c r="S28" s="59" t="s">
        <v>489</v>
      </c>
      <c r="T28" s="55" t="s">
        <v>490</v>
      </c>
      <c r="U28" s="55" t="s">
        <v>491</v>
      </c>
      <c r="V28" s="59" t="s">
        <v>542</v>
      </c>
      <c r="W28" s="59" t="s">
        <v>519</v>
      </c>
      <c r="X28" s="59" t="s">
        <v>548</v>
      </c>
      <c r="Y28" s="55" t="s">
        <v>549</v>
      </c>
    </row>
    <row r="29" spans="2:25" ht="90" x14ac:dyDescent="0.2">
      <c r="L29" s="60" t="s">
        <v>543</v>
      </c>
      <c r="M29" s="60" t="s">
        <v>211</v>
      </c>
      <c r="N29" s="60" t="s">
        <v>232</v>
      </c>
      <c r="O29" s="60" t="s">
        <v>243</v>
      </c>
      <c r="P29" s="62" t="b">
        <v>0</v>
      </c>
      <c r="Q29" s="57">
        <v>793061250.79999995</v>
      </c>
      <c r="R29" s="61">
        <v>0.13189999999999999</v>
      </c>
      <c r="S29" s="57">
        <v>104604778.98051998</v>
      </c>
      <c r="T29" s="57">
        <v>0</v>
      </c>
      <c r="U29" s="57">
        <v>104604778.98051998</v>
      </c>
      <c r="V29" s="66">
        <v>2.616505836335457</v>
      </c>
      <c r="W29" s="65">
        <v>1.5734916988662104</v>
      </c>
      <c r="X29" s="64">
        <v>430663127.6357941</v>
      </c>
      <c r="Y29" s="64">
        <v>0</v>
      </c>
    </row>
  </sheetData>
  <mergeCells count="11">
    <mergeCell ref="N27:N28"/>
    <mergeCell ref="O27:O28"/>
    <mergeCell ref="P27:P28"/>
    <mergeCell ref="B3:B5"/>
    <mergeCell ref="C3:C5"/>
    <mergeCell ref="D3:D5"/>
    <mergeCell ref="E3:E5"/>
    <mergeCell ref="L27:L28"/>
    <mergeCell ref="M27:M28"/>
    <mergeCell ref="F3:F5"/>
    <mergeCell ref="G3: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Relación facul Alc-variables</vt:lpstr>
      <vt:lpstr>2) Conversión ptdas a variables</vt:lpstr>
      <vt:lpstr>3) Valores variables representa</vt:lpstr>
      <vt:lpstr>4) Cálculo valor dimensional</vt:lpstr>
      <vt:lpstr>5) Cálculo de costos unitarios</vt:lpstr>
      <vt:lpstr>6) Cálculo coeficientes ajuste</vt:lpstr>
      <vt:lpstr>7) Cálculo costos</vt:lpstr>
      <vt:lpstr>8) Suma costos - Coeficientes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emedinam</dc:creator>
  <cp:lastModifiedBy>Finanzas-CDMX</cp:lastModifiedBy>
  <dcterms:created xsi:type="dcterms:W3CDTF">2020-11-19T13:12:28Z</dcterms:created>
  <dcterms:modified xsi:type="dcterms:W3CDTF">2025-01-09T20:12:48Z</dcterms:modified>
</cp:coreProperties>
</file>